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01_Zakazky\300_ZAK\330_NLITE\99_export\241024_Export_vc_cen_profesi\"/>
    </mc:Choice>
  </mc:AlternateContent>
  <bookViews>
    <workbookView xWindow="0" yWindow="0" windowWidth="0" windowHeight="0"/>
  </bookViews>
  <sheets>
    <sheet name="Rekapitulace stavby" sheetId="1" r:id="rId1"/>
    <sheet name="D.1.1 - Architektonicko s..." sheetId="2" r:id="rId2"/>
    <sheet name="D.1.4.A - Vakuová stanice" sheetId="3" r:id="rId3"/>
    <sheet name="D.1.4.B - Zařízení pro vy..." sheetId="4" r:id="rId4"/>
    <sheet name="D.1.4.C - Zařízení vzduch..." sheetId="5" r:id="rId5"/>
    <sheet name="D.1.4.D - Měření a regulace" sheetId="6" r:id="rId6"/>
    <sheet name="D.1.4.E - Zdravotně techn..." sheetId="7" r:id="rId7"/>
    <sheet name="D.1.4.F - Silnoproudá ele..." sheetId="8" r:id="rId8"/>
    <sheet name="D.1.4.G - Elektronické ko..." sheetId="9" r:id="rId9"/>
    <sheet name="Pokyny pro vyplnění" sheetId="10" r:id="rId10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'D.1.1 - Architektonicko s...'!$C$93:$K$237</definedName>
    <definedName name="_xlnm.Print_Area" localSheetId="1">'D.1.1 - Architektonicko s...'!$C$4:$J$39,'D.1.1 - Architektonicko s...'!$C$45:$J$75,'D.1.1 - Architektonicko s...'!$C$81:$K$237</definedName>
    <definedName name="_xlnm.Print_Titles" localSheetId="1">'D.1.1 - Architektonicko s...'!$93:$93</definedName>
    <definedName name="_xlnm._FilterDatabase" localSheetId="2" hidden="1">'D.1.4.A - Vakuová stanice'!$C$85:$K$88</definedName>
    <definedName name="_xlnm.Print_Area" localSheetId="2">'D.1.4.A - Vakuová stanice'!$C$4:$J$41,'D.1.4.A - Vakuová stanice'!$C$47:$J$65,'D.1.4.A - Vakuová stanice'!$C$71:$K$88</definedName>
    <definedName name="_xlnm.Print_Titles" localSheetId="2">'D.1.4.A - Vakuová stanice'!$85:$85</definedName>
    <definedName name="_xlnm._FilterDatabase" localSheetId="3" hidden="1">'D.1.4.B - Zařízení pro vy...'!$C$85:$K$88</definedName>
    <definedName name="_xlnm.Print_Area" localSheetId="3">'D.1.4.B - Zařízení pro vy...'!$C$4:$J$41,'D.1.4.B - Zařízení pro vy...'!$C$47:$J$65,'D.1.4.B - Zařízení pro vy...'!$C$71:$K$88</definedName>
    <definedName name="_xlnm.Print_Titles" localSheetId="3">'D.1.4.B - Zařízení pro vy...'!$85:$85</definedName>
    <definedName name="_xlnm._FilterDatabase" localSheetId="4" hidden="1">'D.1.4.C - Zařízení vzduch...'!$C$85:$K$88</definedName>
    <definedName name="_xlnm.Print_Area" localSheetId="4">'D.1.4.C - Zařízení vzduch...'!$C$4:$J$41,'D.1.4.C - Zařízení vzduch...'!$C$47:$J$65,'D.1.4.C - Zařízení vzduch...'!$C$71:$K$88</definedName>
    <definedName name="_xlnm.Print_Titles" localSheetId="4">'D.1.4.C - Zařízení vzduch...'!$85:$85</definedName>
    <definedName name="_xlnm._FilterDatabase" localSheetId="5" hidden="1">'D.1.4.D - Měření a regulace'!$C$85:$K$88</definedName>
    <definedName name="_xlnm.Print_Area" localSheetId="5">'D.1.4.D - Měření a regulace'!$C$4:$J$41,'D.1.4.D - Měření a regulace'!$C$47:$J$65,'D.1.4.D - Měření a regulace'!$C$71:$K$88</definedName>
    <definedName name="_xlnm.Print_Titles" localSheetId="5">'D.1.4.D - Měření a regulace'!$85:$85</definedName>
    <definedName name="_xlnm._FilterDatabase" localSheetId="6" hidden="1">'D.1.4.E - Zdravotně techn...'!$C$85:$K$88</definedName>
    <definedName name="_xlnm.Print_Area" localSheetId="6">'D.1.4.E - Zdravotně techn...'!$C$4:$J$41,'D.1.4.E - Zdravotně techn...'!$C$47:$J$65,'D.1.4.E - Zdravotně techn...'!$C$71:$K$88</definedName>
    <definedName name="_xlnm.Print_Titles" localSheetId="6">'D.1.4.E - Zdravotně techn...'!$85:$85</definedName>
    <definedName name="_xlnm._FilterDatabase" localSheetId="7" hidden="1">'D.1.4.F - Silnoproudá ele...'!$C$85:$K$88</definedName>
    <definedName name="_xlnm.Print_Area" localSheetId="7">'D.1.4.F - Silnoproudá ele...'!$C$4:$J$41,'D.1.4.F - Silnoproudá ele...'!$C$47:$J$65,'D.1.4.F - Silnoproudá ele...'!$C$71:$K$88</definedName>
    <definedName name="_xlnm.Print_Titles" localSheetId="7">'D.1.4.F - Silnoproudá ele...'!$85:$85</definedName>
    <definedName name="_xlnm._FilterDatabase" localSheetId="8" hidden="1">'D.1.4.G - Elektronické ko...'!$C$85:$K$88</definedName>
    <definedName name="_xlnm.Print_Area" localSheetId="8">'D.1.4.G - Elektronické ko...'!$C$4:$J$41,'D.1.4.G - Elektronické ko...'!$C$47:$J$65,'D.1.4.G - Elektronické ko...'!$C$71:$K$88</definedName>
    <definedName name="_xlnm.Print_Titles" localSheetId="8">'D.1.4.G - Elektronické ko...'!$85:$85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9"/>
  <c r="J38"/>
  <c i="1" r="AY63"/>
  <c i="9" r="J37"/>
  <c i="1" r="AX63"/>
  <c i="9" r="BI88"/>
  <c r="F39"/>
  <c i="1" r="BD63"/>
  <c i="9" r="BH88"/>
  <c r="F38"/>
  <c i="1" r="BC63"/>
  <c i="9" r="BG88"/>
  <c r="F37"/>
  <c i="1" r="BB63"/>
  <c i="9" r="BF88"/>
  <c r="J36"/>
  <c i="1" r="AW63"/>
  <c i="9" r="T88"/>
  <c r="T87"/>
  <c r="T86"/>
  <c r="R88"/>
  <c r="R87"/>
  <c r="R86"/>
  <c r="P88"/>
  <c r="P87"/>
  <c r="P86"/>
  <c i="1" r="AU63"/>
  <c i="9" r="F80"/>
  <c r="E78"/>
  <c r="F56"/>
  <c r="E54"/>
  <c r="J26"/>
  <c r="E26"/>
  <c r="J83"/>
  <c r="J25"/>
  <c r="J23"/>
  <c r="E23"/>
  <c r="J82"/>
  <c r="J22"/>
  <c r="J20"/>
  <c r="E20"/>
  <c r="F83"/>
  <c r="J19"/>
  <c r="J17"/>
  <c r="E17"/>
  <c r="F82"/>
  <c r="J16"/>
  <c r="J14"/>
  <c r="J56"/>
  <c r="E7"/>
  <c r="E74"/>
  <c i="8" r="J39"/>
  <c r="J38"/>
  <c i="1" r="AY62"/>
  <c i="8" r="J37"/>
  <c i="1" r="AX62"/>
  <c i="8" r="BI88"/>
  <c r="F39"/>
  <c i="1" r="BD62"/>
  <c i="8" r="BH88"/>
  <c r="F38"/>
  <c i="1" r="BC62"/>
  <c i="8" r="BG88"/>
  <c r="F37"/>
  <c i="1" r="BB62"/>
  <c i="8" r="BF88"/>
  <c r="J36"/>
  <c i="1" r="AW62"/>
  <c i="8" r="T88"/>
  <c r="T87"/>
  <c r="T86"/>
  <c r="R88"/>
  <c r="R87"/>
  <c r="R86"/>
  <c r="P88"/>
  <c r="P87"/>
  <c r="P86"/>
  <c i="1" r="AU62"/>
  <c i="8" r="F80"/>
  <c r="E78"/>
  <c r="F56"/>
  <c r="E54"/>
  <c r="J26"/>
  <c r="E26"/>
  <c r="J83"/>
  <c r="J25"/>
  <c r="J23"/>
  <c r="E23"/>
  <c r="J58"/>
  <c r="J22"/>
  <c r="J20"/>
  <c r="E20"/>
  <c r="F59"/>
  <c r="J19"/>
  <c r="J17"/>
  <c r="E17"/>
  <c r="F82"/>
  <c r="J16"/>
  <c r="J14"/>
  <c r="J80"/>
  <c r="E7"/>
  <c r="E50"/>
  <c i="7" r="J39"/>
  <c r="J38"/>
  <c i="1" r="AY61"/>
  <c i="7" r="J37"/>
  <c i="1" r="AX61"/>
  <c i="7" r="BI88"/>
  <c r="F39"/>
  <c i="1" r="BD61"/>
  <c i="7" r="BH88"/>
  <c r="F38"/>
  <c i="1" r="BC61"/>
  <c i="7" r="BG88"/>
  <c r="F37"/>
  <c i="1" r="BB61"/>
  <c i="7" r="BF88"/>
  <c r="J36"/>
  <c i="1" r="AW61"/>
  <c i="7" r="T88"/>
  <c r="T87"/>
  <c r="T86"/>
  <c r="R88"/>
  <c r="R87"/>
  <c r="R86"/>
  <c r="P88"/>
  <c r="P87"/>
  <c r="P86"/>
  <c i="1" r="AU61"/>
  <c i="7" r="F80"/>
  <c r="E78"/>
  <c r="F56"/>
  <c r="E54"/>
  <c r="J26"/>
  <c r="E26"/>
  <c r="J83"/>
  <c r="J25"/>
  <c r="J23"/>
  <c r="E23"/>
  <c r="J82"/>
  <c r="J22"/>
  <c r="J20"/>
  <c r="E20"/>
  <c r="F83"/>
  <c r="J19"/>
  <c r="J17"/>
  <c r="E17"/>
  <c r="F82"/>
  <c r="J16"/>
  <c r="J14"/>
  <c r="J80"/>
  <c r="E7"/>
  <c r="E74"/>
  <c i="6" r="J39"/>
  <c r="J38"/>
  <c i="1" r="AY60"/>
  <c i="6" r="J37"/>
  <c i="1" r="AX60"/>
  <c i="6" r="BI88"/>
  <c r="F39"/>
  <c i="1" r="BD60"/>
  <c i="6" r="BH88"/>
  <c r="F38"/>
  <c i="1" r="BC60"/>
  <c i="6" r="BG88"/>
  <c r="F37"/>
  <c i="1" r="BB60"/>
  <c i="6" r="BF88"/>
  <c r="F36"/>
  <c i="1" r="BA60"/>
  <c i="6" r="T88"/>
  <c r="T87"/>
  <c r="T86"/>
  <c r="R88"/>
  <c r="R87"/>
  <c r="R86"/>
  <c r="P88"/>
  <c r="P87"/>
  <c r="P86"/>
  <c i="1" r="AU60"/>
  <c i="6" r="F80"/>
  <c r="E78"/>
  <c r="F56"/>
  <c r="E54"/>
  <c r="J26"/>
  <c r="E26"/>
  <c r="J59"/>
  <c r="J25"/>
  <c r="J23"/>
  <c r="E23"/>
  <c r="J82"/>
  <c r="J22"/>
  <c r="J20"/>
  <c r="E20"/>
  <c r="F83"/>
  <c r="J19"/>
  <c r="J17"/>
  <c r="E17"/>
  <c r="F82"/>
  <c r="J16"/>
  <c r="J14"/>
  <c r="J56"/>
  <c r="E7"/>
  <c r="E74"/>
  <c i="5" r="J39"/>
  <c r="J38"/>
  <c i="1" r="AY59"/>
  <c i="5" r="J37"/>
  <c i="1" r="AX59"/>
  <c i="5" r="BI88"/>
  <c r="F39"/>
  <c i="1" r="BD59"/>
  <c i="5" r="BH88"/>
  <c r="F38"/>
  <c i="1" r="BC59"/>
  <c i="5" r="BG88"/>
  <c r="F37"/>
  <c i="1" r="BB59"/>
  <c i="5" r="BF88"/>
  <c r="J36"/>
  <c i="1" r="AW59"/>
  <c i="5" r="T88"/>
  <c r="T87"/>
  <c r="T86"/>
  <c r="R88"/>
  <c r="R87"/>
  <c r="R86"/>
  <c r="P88"/>
  <c r="P87"/>
  <c r="P86"/>
  <c i="1" r="AU59"/>
  <c i="5" r="F80"/>
  <c r="E78"/>
  <c r="F56"/>
  <c r="E54"/>
  <c r="J26"/>
  <c r="E26"/>
  <c r="J83"/>
  <c r="J25"/>
  <c r="J23"/>
  <c r="E23"/>
  <c r="J82"/>
  <c r="J22"/>
  <c r="J20"/>
  <c r="E20"/>
  <c r="F83"/>
  <c r="J19"/>
  <c r="J17"/>
  <c r="E17"/>
  <c r="F82"/>
  <c r="J16"/>
  <c r="J14"/>
  <c r="J80"/>
  <c r="E7"/>
  <c r="E74"/>
  <c i="4" r="J39"/>
  <c r="J38"/>
  <c i="1" r="AY58"/>
  <c i="4" r="J37"/>
  <c i="1" r="AX58"/>
  <c i="4" r="BI88"/>
  <c r="F39"/>
  <c i="1" r="BD58"/>
  <c i="4" r="BH88"/>
  <c r="F38"/>
  <c i="1" r="BC58"/>
  <c i="4" r="BG88"/>
  <c r="F37"/>
  <c i="1" r="BB58"/>
  <c i="4" r="BF88"/>
  <c r="J36"/>
  <c i="1" r="AW58"/>
  <c i="4" r="T88"/>
  <c r="T87"/>
  <c r="T86"/>
  <c r="R88"/>
  <c r="R87"/>
  <c r="R86"/>
  <c r="P88"/>
  <c r="P87"/>
  <c r="P86"/>
  <c i="1" r="AU58"/>
  <c i="4" r="F80"/>
  <c r="E78"/>
  <c r="F56"/>
  <c r="E54"/>
  <c r="J26"/>
  <c r="E26"/>
  <c r="J83"/>
  <c r="J25"/>
  <c r="J23"/>
  <c r="E23"/>
  <c r="J82"/>
  <c r="J22"/>
  <c r="J20"/>
  <c r="E20"/>
  <c r="F83"/>
  <c r="J19"/>
  <c r="J17"/>
  <c r="E17"/>
  <c r="F58"/>
  <c r="J16"/>
  <c r="J14"/>
  <c r="J80"/>
  <c r="E7"/>
  <c r="E50"/>
  <c i="3" r="J39"/>
  <c r="J38"/>
  <c i="1" r="AY57"/>
  <c i="3" r="J37"/>
  <c i="1" r="AX57"/>
  <c i="3" r="BI88"/>
  <c r="F39"/>
  <c i="1" r="BD57"/>
  <c i="3" r="BH88"/>
  <c r="F38"/>
  <c i="1" r="BC57"/>
  <c i="3" r="BG88"/>
  <c r="F37"/>
  <c i="1" r="BB57"/>
  <c i="3" r="BF88"/>
  <c r="F36"/>
  <c i="1" r="BA57"/>
  <c i="3" r="T88"/>
  <c r="T87"/>
  <c r="T86"/>
  <c r="R88"/>
  <c r="R87"/>
  <c r="R86"/>
  <c r="P88"/>
  <c r="P87"/>
  <c r="P86"/>
  <c i="1" r="AU57"/>
  <c i="3" r="F80"/>
  <c r="E78"/>
  <c r="F56"/>
  <c r="E54"/>
  <c r="J26"/>
  <c r="E26"/>
  <c r="J83"/>
  <c r="J25"/>
  <c r="J23"/>
  <c r="E23"/>
  <c r="J82"/>
  <c r="J22"/>
  <c r="J20"/>
  <c r="E20"/>
  <c r="F59"/>
  <c r="J19"/>
  <c r="J17"/>
  <c r="E17"/>
  <c r="F82"/>
  <c r="J16"/>
  <c r="J14"/>
  <c r="J80"/>
  <c r="E7"/>
  <c r="E74"/>
  <c i="2" r="J37"/>
  <c r="J36"/>
  <c i="1" r="AY55"/>
  <c i="2" r="J35"/>
  <c i="1" r="AX55"/>
  <c i="2"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88"/>
  <c r="E7"/>
  <c r="E84"/>
  <c i="1" r="AS56"/>
  <c r="AS54"/>
  <c r="L50"/>
  <c r="AM50"/>
  <c r="AM49"/>
  <c r="L49"/>
  <c r="AM47"/>
  <c r="L47"/>
  <c r="L45"/>
  <c r="L44"/>
  <c i="2" r="J194"/>
  <c r="BK189"/>
  <c r="BK169"/>
  <c r="J167"/>
  <c r="J151"/>
  <c r="BK140"/>
  <c r="J137"/>
  <c r="J104"/>
  <c r="J209"/>
  <c r="J189"/>
  <c r="J178"/>
  <c r="BK151"/>
  <c r="BK137"/>
  <c r="J131"/>
  <c r="BK121"/>
  <c r="BK218"/>
  <c r="J204"/>
  <c r="BK197"/>
  <c r="BK156"/>
  <c r="J139"/>
  <c r="J121"/>
  <c r="J109"/>
  <c r="BK223"/>
  <c r="J221"/>
  <c r="J201"/>
  <c r="BK180"/>
  <c r="BK167"/>
  <c r="J127"/>
  <c i="4" r="BK88"/>
  <c i="5" r="BK88"/>
  <c r="J88"/>
  <c i="7" r="BK88"/>
  <c i="8" r="BK88"/>
  <c i="9" r="BK88"/>
  <c i="2" r="BK186"/>
  <c r="BK172"/>
  <c r="J146"/>
  <c r="BK139"/>
  <c r="J100"/>
  <c r="BK206"/>
  <c r="J183"/>
  <c r="J175"/>
  <c r="BK153"/>
  <c r="J134"/>
  <c r="BK124"/>
  <c r="J205"/>
  <c r="BK199"/>
  <c r="BK149"/>
  <c r="BK143"/>
  <c r="BK127"/>
  <c r="J114"/>
  <c r="J223"/>
  <c r="BK194"/>
  <c r="BK178"/>
  <c r="BK160"/>
  <c r="J129"/>
  <c i="4" r="J88"/>
  <c i="6" r="BK88"/>
  <c i="2" r="J227"/>
  <c r="J180"/>
  <c r="J143"/>
  <c r="J124"/>
  <c r="BK97"/>
  <c r="J206"/>
  <c r="J186"/>
  <c r="J169"/>
  <c r="BK129"/>
  <c r="J97"/>
  <c r="BK204"/>
  <c r="BK201"/>
  <c r="J164"/>
  <c r="BK146"/>
  <c r="BK131"/>
  <c r="BK100"/>
  <c r="BK209"/>
  <c r="BK192"/>
  <c r="BK175"/>
  <c r="J153"/>
  <c i="3" r="J88"/>
  <c i="6" r="J88"/>
  <c i="8" r="J88"/>
  <c i="9" r="J88"/>
  <c i="2" r="J197"/>
  <c r="BK205"/>
  <c r="J192"/>
  <c r="BK164"/>
  <c r="J140"/>
  <c r="BK109"/>
  <c r="BK221"/>
  <c r="J199"/>
  <c r="J156"/>
  <c r="J149"/>
  <c r="BK114"/>
  <c r="BK227"/>
  <c r="BK203"/>
  <c r="J160"/>
  <c r="BK134"/>
  <c r="BK104"/>
  <c r="J218"/>
  <c r="J203"/>
  <c r="BK183"/>
  <c r="J172"/>
  <c i="3" r="BK88"/>
  <c i="7" r="J88"/>
  <c i="2" l="1" r="P208"/>
  <c r="R208"/>
  <c i="1" r="AU56"/>
  <c i="2" r="BK96"/>
  <c r="J96"/>
  <c r="J61"/>
  <c r="P96"/>
  <c r="R96"/>
  <c r="T96"/>
  <c r="P103"/>
  <c r="T103"/>
  <c r="P130"/>
  <c r="T130"/>
  <c r="P148"/>
  <c r="T148"/>
  <c r="BK163"/>
  <c r="J163"/>
  <c r="J67"/>
  <c r="R163"/>
  <c r="T163"/>
  <c r="P174"/>
  <c r="T174"/>
  <c r="P182"/>
  <c r="R182"/>
  <c r="BK188"/>
  <c r="J188"/>
  <c r="J70"/>
  <c r="P188"/>
  <c r="T188"/>
  <c r="P196"/>
  <c r="T196"/>
  <c r="BK208"/>
  <c r="J208"/>
  <c r="J72"/>
  <c r="BK220"/>
  <c r="J220"/>
  <c r="J73"/>
  <c r="R220"/>
  <c r="T220"/>
  <c r="BK103"/>
  <c r="J103"/>
  <c r="J62"/>
  <c r="R103"/>
  <c r="BK130"/>
  <c r="J130"/>
  <c r="J63"/>
  <c r="R130"/>
  <c r="BK148"/>
  <c r="J148"/>
  <c r="J64"/>
  <c r="R148"/>
  <c r="P163"/>
  <c r="BK174"/>
  <c r="J174"/>
  <c r="J68"/>
  <c r="R174"/>
  <c r="BK182"/>
  <c r="J182"/>
  <c r="J69"/>
  <c r="T182"/>
  <c r="R188"/>
  <c r="BK196"/>
  <c r="J196"/>
  <c r="J71"/>
  <c r="R196"/>
  <c r="T208"/>
  <c r="P220"/>
  <c i="7" r="BK87"/>
  <c r="J87"/>
  <c r="J64"/>
  <c i="8" r="BK87"/>
  <c r="J87"/>
  <c r="J64"/>
  <c i="2" r="BK159"/>
  <c r="J159"/>
  <c r="J65"/>
  <c i="4" r="BK87"/>
  <c r="J87"/>
  <c r="J64"/>
  <c i="5" r="F36"/>
  <c i="1" r="BA59"/>
  <c i="2" r="BK226"/>
  <c r="J226"/>
  <c r="J74"/>
  <c i="3" r="BK87"/>
  <c r="J87"/>
  <c r="J64"/>
  <c i="5" r="BK87"/>
  <c r="J87"/>
  <c r="J64"/>
  <c i="6" r="BK87"/>
  <c r="J87"/>
  <c r="J64"/>
  <c i="9" r="BK87"/>
  <c r="J87"/>
  <c r="J64"/>
  <c r="E50"/>
  <c r="F58"/>
  <c r="F59"/>
  <c r="J80"/>
  <c r="F36"/>
  <c i="1" r="BA63"/>
  <c i="9" r="J58"/>
  <c r="J59"/>
  <c r="BE88"/>
  <c r="J35"/>
  <c i="1" r="AV63"/>
  <c r="AT63"/>
  <c i="8" r="J56"/>
  <c r="J59"/>
  <c r="E74"/>
  <c r="J82"/>
  <c r="F83"/>
  <c r="BE88"/>
  <c r="J35"/>
  <c i="1" r="AV62"/>
  <c r="AT62"/>
  <c i="8" r="F36"/>
  <c i="1" r="BA62"/>
  <c i="8" r="F58"/>
  <c i="7" r="E50"/>
  <c r="BE88"/>
  <c r="J35"/>
  <c i="1" r="AV61"/>
  <c r="AT61"/>
  <c i="7" r="F36"/>
  <c i="1" r="BA61"/>
  <c i="7" r="J56"/>
  <c r="F58"/>
  <c r="J58"/>
  <c r="F59"/>
  <c r="J59"/>
  <c i="6" r="J58"/>
  <c r="F59"/>
  <c r="J80"/>
  <c r="J83"/>
  <c r="J36"/>
  <c i="1" r="AW60"/>
  <c i="6" r="E50"/>
  <c r="F58"/>
  <c r="BE88"/>
  <c r="F35"/>
  <c i="1" r="AZ60"/>
  <c i="5" r="E50"/>
  <c r="F58"/>
  <c r="J59"/>
  <c r="J56"/>
  <c r="J58"/>
  <c r="F59"/>
  <c r="BE88"/>
  <c r="F35"/>
  <c i="1" r="AZ59"/>
  <c r="BC56"/>
  <c r="AY56"/>
  <c r="BB56"/>
  <c r="AX56"/>
  <c r="BD56"/>
  <c i="4" r="J56"/>
  <c r="F59"/>
  <c r="E74"/>
  <c r="F82"/>
  <c r="BE88"/>
  <c r="J35"/>
  <c i="1" r="AV58"/>
  <c r="AT58"/>
  <c i="4" r="J58"/>
  <c r="J59"/>
  <c r="F36"/>
  <c i="1" r="BA58"/>
  <c r="BA56"/>
  <c r="AW56"/>
  <c i="3" r="E50"/>
  <c r="J56"/>
  <c r="J58"/>
  <c r="F83"/>
  <c r="J36"/>
  <c i="1" r="AW57"/>
  <c i="3" r="F58"/>
  <c r="J59"/>
  <c r="BE88"/>
  <c r="J35"/>
  <c i="1" r="AV57"/>
  <c i="2" r="F37"/>
  <c i="1" r="BD55"/>
  <c r="BD54"/>
  <c r="W33"/>
  <c i="2" r="F36"/>
  <c i="1" r="BC55"/>
  <c r="BC54"/>
  <c r="W32"/>
  <c i="2" r="F34"/>
  <c i="1" r="BA55"/>
  <c i="2" r="F35"/>
  <c i="1" r="BB55"/>
  <c r="BB54"/>
  <c r="W31"/>
  <c i="2" r="J34"/>
  <c i="1" r="AW55"/>
  <c i="2" r="J52"/>
  <c r="F55"/>
  <c r="BE97"/>
  <c r="BE104"/>
  <c r="BE131"/>
  <c r="BE134"/>
  <c r="BE137"/>
  <c r="BE143"/>
  <c r="BE149"/>
  <c r="BE169"/>
  <c r="BE186"/>
  <c r="BE189"/>
  <c r="BE199"/>
  <c r="BE223"/>
  <c r="BE129"/>
  <c r="BE139"/>
  <c r="BE140"/>
  <c r="BE164"/>
  <c r="BE167"/>
  <c r="BE172"/>
  <c r="BE178"/>
  <c r="BE201"/>
  <c r="BE204"/>
  <c r="BE209"/>
  <c r="BE218"/>
  <c r="BE227"/>
  <c r="BE100"/>
  <c r="BE109"/>
  <c r="BE114"/>
  <c r="BE124"/>
  <c r="BE127"/>
  <c r="BE146"/>
  <c r="BE180"/>
  <c r="BE192"/>
  <c r="BE194"/>
  <c r="BE197"/>
  <c r="BE205"/>
  <c r="E48"/>
  <c r="BE121"/>
  <c r="BE151"/>
  <c r="BE153"/>
  <c r="BE156"/>
  <c r="BE160"/>
  <c r="BE175"/>
  <c r="BE183"/>
  <c r="BE203"/>
  <c r="BE206"/>
  <c r="BE221"/>
  <c l="1" r="P95"/>
  <c r="T95"/>
  <c r="R162"/>
  <c r="P162"/>
  <c r="P94"/>
  <c i="1" r="AU55"/>
  <c r="AU54"/>
  <c i="2" r="T162"/>
  <c r="R95"/>
  <c r="T94"/>
  <c i="7" r="BK86"/>
  <c r="J86"/>
  <c r="J63"/>
  <c i="2" r="BK95"/>
  <c r="J95"/>
  <c r="J60"/>
  <c r="BK162"/>
  <c r="J162"/>
  <c r="J66"/>
  <c i="3" r="BK86"/>
  <c r="J86"/>
  <c r="J63"/>
  <c i="4" r="BK86"/>
  <c r="J86"/>
  <c r="J32"/>
  <c i="1" r="AG58"/>
  <c r="AN58"/>
  <c i="6" r="BK86"/>
  <c r="J86"/>
  <c r="J32"/>
  <c i="1" r="AG60"/>
  <c i="8" r="BK86"/>
  <c r="J86"/>
  <c r="J63"/>
  <c i="5" r="BK86"/>
  <c r="J86"/>
  <c r="J63"/>
  <c i="9" r="BK86"/>
  <c r="J86"/>
  <c r="J63"/>
  <c r="F35"/>
  <c i="1" r="AZ63"/>
  <c i="8" r="F35"/>
  <c i="1" r="AZ62"/>
  <c i="7" r="F35"/>
  <c i="1" r="AZ61"/>
  <c i="6" r="J35"/>
  <c i="1" r="AV60"/>
  <c r="AT60"/>
  <c r="AN60"/>
  <c i="5" r="J35"/>
  <c i="1" r="AV59"/>
  <c r="AT59"/>
  <c r="BA54"/>
  <c r="W30"/>
  <c i="4" r="F35"/>
  <c i="1" r="AZ58"/>
  <c i="4" r="J41"/>
  <c i="3" r="F35"/>
  <c i="1" r="AZ57"/>
  <c r="AZ56"/>
  <c r="AV56"/>
  <c r="AT56"/>
  <c r="AT57"/>
  <c r="AY54"/>
  <c r="AW54"/>
  <c r="AK30"/>
  <c r="AX54"/>
  <c i="2" r="F33"/>
  <c i="1" r="AZ55"/>
  <c i="2" r="J33"/>
  <c i="1" r="AV55"/>
  <c r="AT55"/>
  <c i="2" l="1" r="R94"/>
  <c i="4" r="J63"/>
  <c i="5" r="J32"/>
  <c i="1" r="AG59"/>
  <c r="AN59"/>
  <c i="2" r="BK94"/>
  <c r="J94"/>
  <c r="J59"/>
  <c i="6" r="J63"/>
  <c i="8" r="J32"/>
  <c i="1" r="AG62"/>
  <c r="AN62"/>
  <c i="3" r="J32"/>
  <c i="1" r="AG57"/>
  <c i="9" r="J32"/>
  <c i="1" r="AG63"/>
  <c r="AN63"/>
  <c i="7" r="J32"/>
  <c i="1" r="AG61"/>
  <c r="AN61"/>
  <c i="6" r="J41"/>
  <c i="5" r="J41"/>
  <c i="1" r="AZ54"/>
  <c r="AV54"/>
  <c r="AK29"/>
  <c r="AT54"/>
  <c r="W29"/>
  <c l="1" r="AG56"/>
  <c r="AN56"/>
  <c i="2" r="J30"/>
  <c i="1" r="AG55"/>
  <c r="AG54"/>
  <c r="AK26"/>
  <c r="AK35"/>
  <c i="9" r="J41"/>
  <c i="7" r="J41"/>
  <c i="3" r="J41"/>
  <c i="1" r="AN57"/>
  <c i="8" r="J41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<sst xmlns="http://schemas.openxmlformats.org/spreadsheetml/2006/main">
  <si>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</si>
  <si>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</si>
  <si>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</si>
  <si>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</si>
  <si>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</si>
  <si>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{4beea65f-27d4-488b-9916-3cdc8dc00430}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</si>
  <si>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</si>
  <si>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</si>
  <si>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</si>
  <si>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</si>
  <si>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</si>
  <si>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</si>
  <si>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</si>
  <si>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</si>
  <si>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330_NLITE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</si>
  <si>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</si>
  <si>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</si>
  <si>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zdroje podtlaku v pavilonu E</t>
  </si>
  <si>
    <t>KSO:</t>
  </si>
  <si>
    <t/>
  </si>
  <si>
    <t>CC-CZ:</t>
  </si>
  <si>
    <t>Místo:</t>
  </si>
  <si>
    <t>Žitenická 2084, 412 01 Litoměřice-Předměstí, p. č.</t>
  </si>
  <si>
    <t>Datum:</t>
  </si>
  <si>
    <t>23. 6. 2024</t>
  </si>
  <si>
    <t>Zadavatel:</t>
  </si>
  <si>
    <t>IČ:</t>
  </si>
  <si>
    <t>25488627</t>
  </si>
  <si>
    <t>Krajská zdravotní a. s., Sociální péče 3316/12A, 4</t>
  </si>
  <si>
    <t>DIČ:</t>
  </si>
  <si>
    <t>Uchazeč:</t>
  </si>
  <si>
    <t>Vyplň údaj</t>
  </si>
  <si>
    <t>Projektant:</t>
  </si>
  <si>
    <t>26920522</t>
  </si>
  <si>
    <t xml:space="preserve">Adam Rujbr Architects, s.r.o., </t>
  </si>
  <si>
    <t>CZ26920522</t>
  </si>
  <si>
    <t>Zpracovatel:</t>
  </si>
  <si>
    <t>0,1</t>
  </si>
  <si>
    <t>Ocea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</si>
  <si>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</si>
  <si>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</si>
  <si>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</si>
  <si>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</si>
  <si>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</si>
  <si>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</si>
  <si>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</si>
  <si>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</si>
  <si>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</si>
  <si>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</si>
  <si>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</si>
  <si>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</si>
  <si>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</si>
  <si>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</si>
  <si>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</si>
  <si>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</si>
  <si>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</si>
  <si>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</si>
  <si>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</si>
  <si>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</si>
  <si>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</si>
  <si>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</si>
  <si>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</si>
  <si>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</si>
  <si>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</si>
  <si>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</si>
  <si>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</si>
  <si>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</si>
  <si>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</si>
  <si>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</si>
  <si>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</si>
  <si>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</si>
  <si>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</si>
  <si>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</si>
  <si>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</si>
  <si>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</si>
  <si>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</si>
  <si>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</si>
  <si>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</si>
  <si>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</si>
  <si>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</si>
  <si>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</si>
  <si>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stavební řešení</t>
  </si>
  <si>
    <t>STA</t>
  </si>
  <si>
    <t>1</t>
  </si>
  <si>
    <t>{0783cf37-05c5-4d74-b909-aa340baa7bb3}</t>
  </si>
  <si>
    <t>2</t>
  </si>
  <si>
    <t>D.1.4</t>
  </si>
  <si>
    <t>Technika prostředí staveb</t>
  </si>
  <si>
    <t>{40ade893-f12f-4b4e-b7fe-8af5263c6574}</t>
  </si>
  <si>
    <t>D.1.4.A</t>
  </si>
  <si>
    <t>Vakuová stanice</t>
  </si>
  <si>
    <t>Soupis</t>
  </si>
  <si>
    <t>{d78223f8-ceb4-4907-a09e-cc99598298e1}</t>
  </si>
  <si>
    <t>D.1.4.B</t>
  </si>
  <si>
    <t>Zařízení pro vytápění</t>
  </si>
  <si>
    <t>{a766c391-b15b-43f0-bdb0-750f8a486468}</t>
  </si>
  <si>
    <t>D.1.4.C</t>
  </si>
  <si>
    <t>Zařízení vzduchotechniky</t>
  </si>
  <si>
    <t>{4459d3d5-404c-4023-b78e-84f9cb95b918}</t>
  </si>
  <si>
    <t>D.1.4.D</t>
  </si>
  <si>
    <t>Měření a regulace</t>
  </si>
  <si>
    <t>{4b36b0bb-f464-4904-a3e6-b15f7afd7683}</t>
  </si>
  <si>
    <t>D.1.4.E</t>
  </si>
  <si>
    <t>Zdravotně technické instalace</t>
  </si>
  <si>
    <t>{9ab7c77c-1f2f-4c2c-971e-3b0e733b2e10}</t>
  </si>
  <si>
    <t>D.1.4.F</t>
  </si>
  <si>
    <t>Silnoproudá elektrotechnika</t>
  </si>
  <si>
    <t>{a8b0b486-07e6-4bae-b00d-1177f6136020}</t>
  </si>
  <si>
    <t>D.1.4.G</t>
  </si>
  <si>
    <t>Elektronické komunikace + EPS</t>
  </si>
  <si>
    <t>{e1428752-96fc-4493-83cb-1fe5474da002}</t>
  </si>
  <si>
    <t>KRYCÍ LIST SOUPISU PRACÍ</t>
  </si>
  <si>
    <t>Objekt:</t>
  </si>
  <si>
    <t>D.1.1 -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</si>
  <si>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</si>
  <si>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</si>
  <si>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</si>
  <si>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</si>
  <si>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</si>
  <si>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</si>
  <si>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</si>
  <si>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</si>
  <si>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</si>
  <si>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</si>
  <si>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</si>
  <si>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</si>
  <si>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</si>
  <si>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714 - Akustická a protiotřesová opatření</t>
  </si>
  <si>
    <t xml:space="preserve">    763 - Konstrukce suché výstavby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</si>
  <si>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</si>
  <si>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</si>
  <si>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</si>
  <si>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</si>
  <si>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</si>
  <si>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</si>
  <si>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</si>
  <si>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</si>
  <si>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</si>
  <si>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</si>
  <si>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</si>
  <si>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</si>
  <si>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</si>
  <si>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</si>
  <si>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</si>
  <si>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</si>
  <si>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</si>
  <si>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</si>
  <si>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</si>
  <si>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</si>
  <si>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</si>
  <si>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</si>
  <si>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</si>
  <si>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317142444</t>
  </si>
  <si>
    <t>Překlady nenosné z pórobetonu osazené do tenkého maltového lože, výšky do 250 mm, šířky překladu 150 mm, délky překladu přes 1250 do 1500 mm</t>
  </si>
  <si>
    <t>kus</t>
  </si>
  <si>
    <t>CS ÚRS 2024 01</t>
  </si>
  <si>
    <t>4</t>
  </si>
  <si>
    <t>1377796635</t>
  </si>
  <si>
    <t>Online PSC</t>
  </si>
  <si>
    <t>https://podminky.urs.cz/item/CS_URS_2024_01/317142444</t>
  </si>
  <si>
    <t>VV</t>
  </si>
  <si>
    <t>True</t>
  </si>
  <si>
    <t>342272245</t>
  </si>
  <si>
    <t>Příčky z pórobetonových tvárnic hladkých na tenké maltové lože objemová hmotnost do 500 kg/m3, tloušťka příčky 150 mm</t>
  </si>
  <si>
    <t>m2</t>
  </si>
  <si>
    <t>935352173</t>
  </si>
  <si>
    <t>https://podminky.urs.cz/item/CS_URS_2024_01/342272245</t>
  </si>
  <si>
    <t>(7,1+4,554)*3,765-1,97-1,97</t>
  </si>
  <si>
    <t>6</t>
  </si>
  <si>
    <t>Úpravy povrchů, podlahy a osazování výplní</t>
  </si>
  <si>
    <t>612142001</t>
  </si>
  <si>
    <t>Pletivo vnitřních ploch v ploše nebo pruzích, na plném podkladu sklovláknité vtlačené do tmelu včetně tmelu stěn</t>
  </si>
  <si>
    <t>-467944350</t>
  </si>
  <si>
    <t>https://podminky.urs.cz/item/CS_URS_2024_01/612142001</t>
  </si>
  <si>
    <t>Součet</t>
  </si>
  <si>
    <t>612321141</t>
  </si>
  <si>
    <t>Omítka vápenocementová vnitřních ploch nanášená ručně dvouvrstvá, tloušťky jádrové omítky do 10 mm a tloušťky štuku do 3 mm štuková svislých konstrukcí stěn</t>
  </si>
  <si>
    <t>-1018460909</t>
  </si>
  <si>
    <t>https://podminky.urs.cz/item/CS_URS_2024_01/612321141</t>
  </si>
  <si>
    <t>5</t>
  </si>
  <si>
    <t>612325421</t>
  </si>
  <si>
    <t>Oprava vápenocementové omítky vnitřních ploch štukové dvouvrstvé, tloušťky do 20 mm a tloušťky štuku do 3 mm stěn, v rozsahu opravované plochy do 10%</t>
  </si>
  <si>
    <t>1271179066</t>
  </si>
  <si>
    <t>https://podminky.urs.cz/item/CS_URS_2024_01/612325421</t>
  </si>
  <si>
    <t>levá část</t>
  </si>
  <si>
    <t>(0,35+0,35+7,8+0,3+14,9+0,6+0,56+10+0,55+0,56)*3,765</t>
  </si>
  <si>
    <t>pravá část</t>
  </si>
  <si>
    <t>(7,1+7,1+8,65+8,65+0,15+0,15+0,75+0,75)*3,765-1,97</t>
  </si>
  <si>
    <t>631311126</t>
  </si>
  <si>
    <t>Mazanina z betonu prostého bez zvýšených nároků na prostředí tl. přes 80 do 120 mm tř. C 25/30</t>
  </si>
  <si>
    <t>m3</t>
  </si>
  <si>
    <t>2135101270</t>
  </si>
  <si>
    <t>https://podminky.urs.cz/item/CS_URS_2024_01/631311126</t>
  </si>
  <si>
    <t>1,1*1,1*0,12*2</t>
  </si>
  <si>
    <t>7</t>
  </si>
  <si>
    <t>631319012</t>
  </si>
  <si>
    <t>Příplatek k cenám mazanin za úpravu povrchu mazaniny přehlazením, mazanina tl. přes 80 do 120 mm</t>
  </si>
  <si>
    <t>-980987962</t>
  </si>
  <si>
    <t>https://podminky.urs.cz/item/CS_URS_2024_01/631319012</t>
  </si>
  <si>
    <t>8</t>
  </si>
  <si>
    <t>642942611</t>
  </si>
  <si>
    <t>Osazování zárubní nebo rámů kovových dveřních lisovaných nebo z úhelníků bez dveřních křídel na montážní pěnu, plochy otvoru do 2,5 m2</t>
  </si>
  <si>
    <t>1610948301</t>
  </si>
  <si>
    <t>https://podminky.urs.cz/item/CS_URS_2024_01/642942611</t>
  </si>
  <si>
    <t>9</t>
  </si>
  <si>
    <t>M</t>
  </si>
  <si>
    <t>55331489</t>
  </si>
  <si>
    <t>zárubeň jednokřídlá ocelová pro zdění tl stěny 110-150mm rozměru 1100/1970, 2100mm</t>
  </si>
  <si>
    <t>472060223</t>
  </si>
  <si>
    <t>Ostatní konstrukce a práce, bourání</t>
  </si>
  <si>
    <t>10</t>
  </si>
  <si>
    <t>949101111</t>
  </si>
  <si>
    <t>Lešení pomocné pracovní pro objekty pozemních staveb pro zatížení do 150 kg/m2, o výšce lešeňové podlahy do 1,9 m</t>
  </si>
  <si>
    <t>-2044116669</t>
  </si>
  <si>
    <t>https://podminky.urs.cz/item/CS_URS_2024_01/949101111</t>
  </si>
  <si>
    <t>120,03+60,36</t>
  </si>
  <si>
    <t>11</t>
  </si>
  <si>
    <t>952901111</t>
  </si>
  <si>
    <t>Vyčištění budov nebo objektů před předáním do užívání budov bytové nebo občanské výstavby, světlé výšky podlaží do 4 m</t>
  </si>
  <si>
    <t>-1600767604</t>
  </si>
  <si>
    <t>https://podminky.urs.cz/item/CS_URS_2024_01/952901111</t>
  </si>
  <si>
    <t>953943211</t>
  </si>
  <si>
    <t>Osazování drobných kovových předmětů kotvených do stěny hasicího přístroje</t>
  </si>
  <si>
    <t>1340963276</t>
  </si>
  <si>
    <t>https://podminky.urs.cz/item/CS_URS_2024_01/953943211</t>
  </si>
  <si>
    <t>13</t>
  </si>
  <si>
    <t>44932114</t>
  </si>
  <si>
    <t>přístroj hasicí ruční práškový PG 6 LE</t>
  </si>
  <si>
    <t>-1256812691</t>
  </si>
  <si>
    <t>14</t>
  </si>
  <si>
    <t>965042121</t>
  </si>
  <si>
    <t>Bourání mazanin betonových nebo z litého asfaltu tl. do 100 mm, plochy do 1 m2</t>
  </si>
  <si>
    <t>-1671052116</t>
  </si>
  <si>
    <t>https://podminky.urs.cz/item/CS_URS_2024_01/965042121</t>
  </si>
  <si>
    <t>0,2*1*1+0,2*1*1</t>
  </si>
  <si>
    <t>15</t>
  </si>
  <si>
    <t>965046111</t>
  </si>
  <si>
    <t>Broušení stávajících betonových podlah úběr do 3 mm</t>
  </si>
  <si>
    <t>898901002</t>
  </si>
  <si>
    <t>https://podminky.urs.cz/item/CS_URS_2024_01/965046111</t>
  </si>
  <si>
    <t>16</t>
  </si>
  <si>
    <t>968072455</t>
  </si>
  <si>
    <t>Vybourání kovových rámů oken s křídly, dveřních zárubní, vrat, stěn, ostění nebo obkladů dveřních zárubní, plochy do 2 m2</t>
  </si>
  <si>
    <t>334375483</t>
  </si>
  <si>
    <t>https://podminky.urs.cz/item/CS_URS_2024_01/968072455</t>
  </si>
  <si>
    <t>997</t>
  </si>
  <si>
    <t>Přesun sutě</t>
  </si>
  <si>
    <t>17</t>
  </si>
  <si>
    <t>997013111</t>
  </si>
  <si>
    <t>Vnitrostaveništní doprava suti a vybouraných hmot vodorovně do 50 m s naložením základní pro budovy a haly výšky do 6 m</t>
  </si>
  <si>
    <t>t</t>
  </si>
  <si>
    <t>-2098653657</t>
  </si>
  <si>
    <t>https://podminky.urs.cz/item/CS_URS_2024_01/997013111</t>
  </si>
  <si>
    <t>18</t>
  </si>
  <si>
    <t>997013501</t>
  </si>
  <si>
    <t>Odvoz suti a vybouraných hmot na skládku nebo meziskládku se složením, na vzdálenost do 1 km</t>
  </si>
  <si>
    <t>243178509</t>
  </si>
  <si>
    <t>https://podminky.urs.cz/item/CS_URS_2024_01/997013501</t>
  </si>
  <si>
    <t>19</t>
  </si>
  <si>
    <t>997013509</t>
  </si>
  <si>
    <t>Odvoz suti a vybouraných hmot na skládku nebo meziskládku se složením, na vzdálenost Příplatek k ceně za každý další započatý 1 km přes 1 km</t>
  </si>
  <si>
    <t>-1988046515</t>
  </si>
  <si>
    <t>https://podminky.urs.cz/item/CS_URS_2024_01/997013509</t>
  </si>
  <si>
    <t>1,377 * 25 " Přepočtené koeficientem množství</t>
  </si>
  <si>
    <t>20</t>
  </si>
  <si>
    <t>997013631</t>
  </si>
  <si>
    <t>Poplatek za uložení stavebního odpadu na skládce (skládkovné) směsného stavebního a demoličního zatříděného do Katalogu odpadů pod kódem 17 09 04</t>
  </si>
  <si>
    <t>-969203071</t>
  </si>
  <si>
    <t>https://podminky.urs.cz/item/CS_URS_2024_01/997013631</t>
  </si>
  <si>
    <t>4,967-3,59</t>
  </si>
  <si>
    <t>998</t>
  </si>
  <si>
    <t>Přesun hmot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</si>
  <si>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</si>
  <si>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</si>
  <si>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-2126339866</t>
  </si>
  <si>
    <t>https://podminky.urs.cz/item/CS_URS_2024_01/998011001</t>
  </si>
  <si>
    <t>PSV</t>
  </si>
  <si>
    <t>Práce a dodávky PSV</t>
  </si>
  <si>
    <t>711</t>
  </si>
  <si>
    <t>Izolace proti vodě, vlhkosti a plynům</t>
  </si>
  <si>
    <t>22</t>
  </si>
  <si>
    <t>711131111</t>
  </si>
  <si>
    <t>Provedení izolace proti zemní vlhkosti pásy na sucho samolepícího asfaltového pásu na ploše vodorovné V</t>
  </si>
  <si>
    <t>1732157192</t>
  </si>
  <si>
    <t>https://podminky.urs.cz/item/CS_URS_2024_01/711131111</t>
  </si>
  <si>
    <t>1,1*1,1*2</t>
  </si>
  <si>
    <t>23</t>
  </si>
  <si>
    <t>62866281</t>
  </si>
  <si>
    <t>pás asfaltový samolepicí modifikovaný SBS s vložkou ze skleněné tkaniny se spalitelnou fólií nebo jemnozrnným minerálním posypem nebo textilií na horním povrchu tl 3,0mm</t>
  </si>
  <si>
    <t>32</t>
  </si>
  <si>
    <t>-2109647987</t>
  </si>
  <si>
    <t>2,42 * 1,1655 " Přepočtené koeficientem množství</t>
  </si>
  <si>
    <t>24</t>
  </si>
  <si>
    <t>711131811</t>
  </si>
  <si>
    <t>Odstranění izolace proti zemní vlhkosti na ploše vodorovné V</t>
  </si>
  <si>
    <t>1495481742</t>
  </si>
  <si>
    <t>https://podminky.urs.cz/item/CS_URS_2024_01/711131811</t>
  </si>
  <si>
    <t>1,6+1,6</t>
  </si>
  <si>
    <t>25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</si>
  <si>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</si>
  <si>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</si>
  <si>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</si>
  <si>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1489039378</t>
  </si>
  <si>
    <t>https://podminky.urs.cz/item/CS_URS_2024_01/998711201</t>
  </si>
  <si>
    <t>713</t>
  </si>
  <si>
    <t>Izolace tepelné</t>
  </si>
  <si>
    <t>26</t>
  </si>
  <si>
    <t>713121111</t>
  </si>
  <si>
    <t>Montáž tepelné izolace podlah rohožemi, pásy, deskami, dílci, bloky (izolační materiál ve specifikaci) kladenými volně jednovrstvá</t>
  </si>
  <si>
    <t>1168837146</t>
  </si>
  <si>
    <t>https://podminky.urs.cz/item/CS_URS_2024_01/713121111</t>
  </si>
  <si>
    <t>27</t>
  </si>
  <si>
    <t>28376415</t>
  </si>
  <si>
    <t>deska XPS hrana polodrážková a hladký povrch 300kPA ?=0,035 tl 30mm</t>
  </si>
  <si>
    <t>1266379523</t>
  </si>
  <si>
    <t>2,42 * 1,05 " Přepočtené koeficientem množství</t>
  </si>
  <si>
    <t>28</t>
  </si>
  <si>
    <t>998713201</t>
  </si>
  <si>
    <t>Přesun hmot pro izolace tepelné stanovený procentní sazbou (%) z ceny vodorovná dopravní vzdálenost do 50 m s užitím mechanizace v objektech výšky do 6 m</t>
  </si>
  <si>
    <t>895576042</t>
  </si>
  <si>
    <t>https://podminky.urs.cz/item/CS_URS_2024_01/998713201</t>
  </si>
  <si>
    <t>714</t>
  </si>
  <si>
    <t>Akustická a protiotřesová opatření</t>
  </si>
  <si>
    <t>29</t>
  </si>
  <si>
    <t>714180801</t>
  </si>
  <si>
    <t>Demontáž pohltivých a konstrukčních součástí vložek izolačních</t>
  </si>
  <si>
    <t>1571151498</t>
  </si>
  <si>
    <t>https://podminky.urs.cz/item/CS_URS_2024_01/714180801</t>
  </si>
  <si>
    <t>30</t>
  </si>
  <si>
    <t>998714201</t>
  </si>
  <si>
    <t>Přesun hmot pro akustická a protiotřesová opatření stanovený procentní sazbou (%) z ceny vodorovná dopravní vzdálenost do 50 m základní v objektech výšky do 6 m</t>
  </si>
  <si>
    <t>-2093977450</t>
  </si>
  <si>
    <t>https://podminky.urs.cz/item/CS_URS_2024_01/998714201</t>
  </si>
  <si>
    <t>763</t>
  </si>
  <si>
    <t>Konstrukce suché výstavby</t>
  </si>
  <si>
    <t>31</t>
  </si>
  <si>
    <t>763231412</t>
  </si>
  <si>
    <t>Podhled ze sádrovláknitých desek montáž desek na nosnou konstrukci tl. 10 mm</t>
  </si>
  <si>
    <t>1346084163</t>
  </si>
  <si>
    <t>https://podminky.urs.cz/item/CS_URS_2024_01/763231412</t>
  </si>
  <si>
    <t>27,28+12,21+19,13</t>
  </si>
  <si>
    <t>59030904</t>
  </si>
  <si>
    <t>deska sádrovláknitá univerzální tl 10mm</t>
  </si>
  <si>
    <t>-1299118407</t>
  </si>
  <si>
    <t>58,62 * 1,05 " Přepočtené koeficientem množství</t>
  </si>
  <si>
    <t>33</t>
  </si>
  <si>
    <t>998763401</t>
  </si>
  <si>
    <t>Přesun hmot pro konstrukce montované z desek sádrokartonových, sádrovláknitých, cementovláknitých nebo cementových stanovený procentní sazbou (%) z ceny vodorovná dopravní vzdálenost do 50 m základní v objektech výšky do 6 m</t>
  </si>
  <si>
    <t>29566931</t>
  </si>
  <si>
    <t>https://podminky.urs.cz/item/CS_URS_2024_01/998763401</t>
  </si>
  <si>
    <t>767</t>
  </si>
  <si>
    <t>Konstrukce zámečnické</t>
  </si>
  <si>
    <t>34</t>
  </si>
  <si>
    <t>767581802</t>
  </si>
  <si>
    <t>Demontáž podhledů lamel</t>
  </si>
  <si>
    <t>-586537440</t>
  </si>
  <si>
    <t>https://podminky.urs.cz/item/CS_URS_2024_01/767581802</t>
  </si>
  <si>
    <t>35</t>
  </si>
  <si>
    <t>767583343</t>
  </si>
  <si>
    <t>Montáž kovových podhledů lamelových šířky 150, plochy přes 20 m2</t>
  </si>
  <si>
    <t>1198641095</t>
  </si>
  <si>
    <t>https://podminky.urs.cz/item/CS_URS_2024_01/767583343</t>
  </si>
  <si>
    <t>36</t>
  </si>
  <si>
    <t>767640311</t>
  </si>
  <si>
    <t>Montáž dveří ocelových nebo hliníkových vnitřních jednokřídlových</t>
  </si>
  <si>
    <t>899187379</t>
  </si>
  <si>
    <t>https://podminky.urs.cz/item/CS_URS_2024_01/767640311</t>
  </si>
  <si>
    <t>37</t>
  </si>
  <si>
    <t>RMAT0001</t>
  </si>
  <si>
    <t xml:space="preserve">DO.01 Otvíravé dveře plné; rám křídla dřevěný   1 970 1 100×2 020 voštinovou výplní, plášť z ocelového plechu tl. 0,6 mm, lakované Klika - Klika; Cylindrická vložka; Systém SGK RAL 9016, LEVÉ větrací mřížka, 400/200 mm do výřezu ve dveřním křídle</t>
  </si>
  <si>
    <t>-1264308197</t>
  </si>
  <si>
    <t>38</t>
  </si>
  <si>
    <t>RMAT0002</t>
  </si>
  <si>
    <t xml:space="preserve">DO.02 Otvíravé dveře plné; rám křídla dřevěný   1 970 1 100×2 020 voštinovou výplní, plášť z ocelového plechu tl. 0,6 mm, lakované Klika - Klika; Cylindrická vložka; Systém SGK RAL 9016, LEVÉ</t>
  </si>
  <si>
    <t>-593342723</t>
  </si>
  <si>
    <t>39</t>
  </si>
  <si>
    <t>RMAT0003</t>
  </si>
  <si>
    <t xml:space="preserve">DO.03 Otvíravé dveře plné; rám křídla dřevěný   1 970 1 100×2 020 voštinovou výplní, plášť z ocelového plechu tl. 0,6 mm, lakované Klika - Klika; Cylindrická vložka; Systém SGK RAL 9016, PRAVÉ</t>
  </si>
  <si>
    <t>-1422364197</t>
  </si>
  <si>
    <t>40</t>
  </si>
  <si>
    <t>998767201</t>
  </si>
  <si>
    <t>Přesun hmot pro zámečnické konstrukce stanovený procentní sazbou (%) z ceny vodorovná dopravní vzdálenost do 50 m základní v objektech výšky do 6 m</t>
  </si>
  <si>
    <t>296230918</t>
  </si>
  <si>
    <t>https://podminky.urs.cz/item/CS_URS_2024_01/998767201</t>
  </si>
  <si>
    <t>777</t>
  </si>
  <si>
    <t>Podlahy lité</t>
  </si>
  <si>
    <t>41</t>
  </si>
  <si>
    <t>777511125</t>
  </si>
  <si>
    <t>Krycí stěrka průmyslová epoxidová, tloušťky přes 2 do 3 mm</t>
  </si>
  <si>
    <t>1796423556</t>
  </si>
  <si>
    <t>https://podminky.urs.cz/item/CS_URS_2024_01/777511125</t>
  </si>
  <si>
    <t>plocha</t>
  </si>
  <si>
    <t>sokl</t>
  </si>
  <si>
    <t>(0,35+0,35+7,8+0,3+14,9+0,6+0,56+0,55+10+0,56)*0,1</t>
  </si>
  <si>
    <t>sokl nová část</t>
  </si>
  <si>
    <t>(8,65+8,65+7,1+7,1+0,75+0,75+0,15+0,15+4,08+4,08+0,47+0,47+7,1+7,1-1-2-2)*0,1</t>
  </si>
  <si>
    <t>42</t>
  </si>
  <si>
    <t>998777201</t>
  </si>
  <si>
    <t>Přesun hmot pro podlahy lité stanovený procentní sazbou (%) z ceny vodorovná dopravní vzdálenost do 50 m základní v objektech výšky do 6 m</t>
  </si>
  <si>
    <t>-1303647468</t>
  </si>
  <si>
    <t>https://podminky.urs.cz/item/CS_URS_2024_01/998777201</t>
  </si>
  <si>
    <t>783</t>
  </si>
  <si>
    <t>Dokončovací práce - nátěry</t>
  </si>
  <si>
    <t>43</t>
  </si>
  <si>
    <t>783826201</t>
  </si>
  <si>
    <t>Akrylátový nátěr hladkých omítek - za umyvadlem</t>
  </si>
  <si>
    <t>-2028789297</t>
  </si>
  <si>
    <t>https://podminky.urs.cz/item/CS_URS_2024_01/783826201</t>
  </si>
  <si>
    <t>44</t>
  </si>
  <si>
    <t>783906851</t>
  </si>
  <si>
    <t>Odstranění nátěrů z betonových podlah obroušením</t>
  </si>
  <si>
    <t>268342564</t>
  </si>
  <si>
    <t>https://podminky.urs.cz/item/CS_URS_2024_01/783906851</t>
  </si>
  <si>
    <t>784</t>
  </si>
  <si>
    <t>Dokončovací práce - malby a tapety</t>
  </si>
  <si>
    <t>45</t>
  </si>
  <si>
    <t>784221101</t>
  </si>
  <si>
    <t>Malby z malířských směsí otěruvzdorných za sucha dvojnásobné, bílé za sucha otěruvzdorné dobře v místnostech výšky do 3,80 m</t>
  </si>
  <si>
    <t>1732599600</t>
  </si>
  <si>
    <t>https://podminky.urs.cz/item/CS_URS_2024_01/784221101</t>
  </si>
  <si>
    <t>podhledy</t>
  </si>
  <si>
    <t>120,03+27,28+12,21+19,13</t>
  </si>
  <si>
    <t>nové stěny</t>
  </si>
  <si>
    <t>79,875</t>
  </si>
  <si>
    <t>D.1.4 - Technika prostředí staveb</t>
  </si>
  <si>
    <t>Soupis:</t>
  </si>
  <si>
    <t>D.1.4.A - Vakuová stanice</t>
  </si>
  <si>
    <t xml:space="preserve"> </t>
  </si>
  <si>
    <t>D.1.4.A.1 - Vakuová stanice</t>
  </si>
  <si>
    <t>D.1.4.A.1</t>
  </si>
  <si>
    <t>D.1.4.A.1_001</t>
  </si>
  <si>
    <t>kpl</t>
  </si>
  <si>
    <t>D.1.4.B - Zařízení pro vytápění</t>
  </si>
  <si>
    <t xml:space="preserve">D.1.4.B.1 - Zařízení pro vytápění </t>
  </si>
  <si>
    <t>D.1.4.B.1</t>
  </si>
  <si>
    <t xml:space="preserve">Zařízení pro vytápění </t>
  </si>
  <si>
    <t>D.1.4.B.1_001</t>
  </si>
  <si>
    <t>D.1.4.C - Zařízení vzduchotechniky</t>
  </si>
  <si>
    <t xml:space="preserve">D.1.4.C.1 - Zařízení vzduchotechniky </t>
  </si>
  <si>
    <t>D.1.4.C.1</t>
  </si>
  <si>
    <t xml:space="preserve">Zařízení vzduchotechniky </t>
  </si>
  <si>
    <t>D.1.4.C.1_001</t>
  </si>
  <si>
    <t>D.1.4.D - Měření a regulace</t>
  </si>
  <si>
    <t xml:space="preserve">D.1.4.D.1 - Měření a regulace </t>
  </si>
  <si>
    <t>D.1.4.D.1</t>
  </si>
  <si>
    <t xml:space="preserve">Měření a regulace </t>
  </si>
  <si>
    <t>D.1.4.D.1_001</t>
  </si>
  <si>
    <t>D.1.4.E - Zdravotně technické instalace</t>
  </si>
  <si>
    <t>D.1.4.E.1 - Zdravotně technické instalace</t>
  </si>
  <si>
    <t>D.1.4.E.1</t>
  </si>
  <si>
    <t>D.1.4.E.1.001</t>
  </si>
  <si>
    <t>D.1.4.F - Silnoproudá elektrotechnika</t>
  </si>
  <si>
    <t>D.1.4.F.1 - Silnoproudá elektrotechnika</t>
  </si>
  <si>
    <t>D.1.4.F.1</t>
  </si>
  <si>
    <t>D.1.4.F.1_001</t>
  </si>
  <si>
    <t>D.1.4.G - Elektronické komunikace + EPS</t>
  </si>
  <si>
    <t>D.1.4.G.1 - Elektronické komunikace + EPS</t>
  </si>
  <si>
    <t>D.1.4.G.1</t>
  </si>
  <si>
    <t>D.1.4.G.1_001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</si>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</sst>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jpg" /><Relationship Id="rId2" Type="http://schemas.openxmlformats.org/officeDocument/2006/relationships/image" Target="../media/image25.jpg" /><Relationship Id="rId3" Type="http://schemas.openxmlformats.org/officeDocument/2006/relationships/image" Target="../media/image2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jpg" /><Relationship Id="rId2" Type="http://schemas.openxmlformats.org/officeDocument/2006/relationships/image" Target="../media/image29.jpg" /><Relationship Id="rId3" Type="http://schemas.openxmlformats.org/officeDocument/2006/relationships/image" Target="../media/image3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32.jpg" /><Relationship Id="rId2" Type="http://schemas.openxmlformats.org/officeDocument/2006/relationships/image" Target="../media/image33.jpg" /><Relationship Id="rId3" Type="http://schemas.openxmlformats.org/officeDocument/2006/relationships/image" Target="../media/image3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135255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62865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12700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80</xdr:row>
      <xdr:rowOff>0</xdr:rowOff>
    </xdr:from>
    <xdr:to>
      <xdr:col>9</xdr:col>
      <xdr:colOff>1215390</xdr:colOff>
      <xdr:row>82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12700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12700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12700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12700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12700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12700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12700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42444" TargetMode="External" /><Relationship Id="rId2" Type="http://schemas.openxmlformats.org/officeDocument/2006/relationships/hyperlink" Target="https://podminky.urs.cz/item/CS_URS_2024_01/342272245" TargetMode="External" /><Relationship Id="rId3" Type="http://schemas.openxmlformats.org/officeDocument/2006/relationships/hyperlink" Target="https://podminky.urs.cz/item/CS_URS_2024_01/612142001" TargetMode="External" /><Relationship Id="rId4" Type="http://schemas.openxmlformats.org/officeDocument/2006/relationships/hyperlink" Target="https://podminky.urs.cz/item/CS_URS_2024_01/612321141" TargetMode="External" /><Relationship Id="rId5" Type="http://schemas.openxmlformats.org/officeDocument/2006/relationships/hyperlink" Target="https://podminky.urs.cz/item/CS_URS_2024_01/612325421" TargetMode="External" /><Relationship Id="rId6" Type="http://schemas.openxmlformats.org/officeDocument/2006/relationships/hyperlink" Target="https://podminky.urs.cz/item/CS_URS_2024_01/631311126" TargetMode="External" /><Relationship Id="rId7" Type="http://schemas.openxmlformats.org/officeDocument/2006/relationships/hyperlink" Target="https://podminky.urs.cz/item/CS_URS_2024_01/631319012" TargetMode="External" /><Relationship Id="rId8" Type="http://schemas.openxmlformats.org/officeDocument/2006/relationships/hyperlink" Target="https://podminky.urs.cz/item/CS_URS_2024_01/642942611" TargetMode="External" /><Relationship Id="rId9" Type="http://schemas.openxmlformats.org/officeDocument/2006/relationships/hyperlink" Target="https://podminky.urs.cz/item/CS_URS_2024_01/949101111" TargetMode="External" /><Relationship Id="rId10" Type="http://schemas.openxmlformats.org/officeDocument/2006/relationships/hyperlink" Target="https://podminky.urs.cz/item/CS_URS_2024_01/952901111" TargetMode="External" /><Relationship Id="rId11" Type="http://schemas.openxmlformats.org/officeDocument/2006/relationships/hyperlink" Target="https://podminky.urs.cz/item/CS_URS_2024_01/953943211" TargetMode="External" /><Relationship Id="rId12" Type="http://schemas.openxmlformats.org/officeDocument/2006/relationships/hyperlink" Target="https://podminky.urs.cz/item/CS_URS_2024_01/965042121" TargetMode="External" /><Relationship Id="rId13" Type="http://schemas.openxmlformats.org/officeDocument/2006/relationships/hyperlink" Target="https://podminky.urs.cz/item/CS_URS_2024_01/965046111" TargetMode="External" /><Relationship Id="rId14" Type="http://schemas.openxmlformats.org/officeDocument/2006/relationships/hyperlink" Target="https://podminky.urs.cz/item/CS_URS_2024_01/968072455" TargetMode="External" /><Relationship Id="rId15" Type="http://schemas.openxmlformats.org/officeDocument/2006/relationships/hyperlink" Target="https://podminky.urs.cz/item/CS_URS_2024_01/997013111" TargetMode="External" /><Relationship Id="rId16" Type="http://schemas.openxmlformats.org/officeDocument/2006/relationships/hyperlink" Target="https://podminky.urs.cz/item/CS_URS_2024_01/997013501" TargetMode="External" /><Relationship Id="rId17" Type="http://schemas.openxmlformats.org/officeDocument/2006/relationships/hyperlink" Target="https://podminky.urs.cz/item/CS_URS_2024_01/997013509" TargetMode="External" /><Relationship Id="rId18" Type="http://schemas.openxmlformats.org/officeDocument/2006/relationships/hyperlink" Target="https://podminky.urs.cz/item/CS_URS_2024_01/997013631" TargetMode="External" /><Relationship Id="rId19" Type="http://schemas.openxmlformats.org/officeDocument/2006/relationships/hyperlink" Target="https://podminky.urs.cz/item/CS_URS_2024_01/998011001" TargetMode="External" /><Relationship Id="rId20" Type="http://schemas.openxmlformats.org/officeDocument/2006/relationships/hyperlink" Target="https://podminky.urs.cz/item/CS_URS_2024_01/711131111" TargetMode="External" /><Relationship Id="rId21" Type="http://schemas.openxmlformats.org/officeDocument/2006/relationships/hyperlink" Target="https://podminky.urs.cz/item/CS_URS_2024_01/711131811" TargetMode="External" /><Relationship Id="rId22" Type="http://schemas.openxmlformats.org/officeDocument/2006/relationships/hyperlink" Target="https://podminky.urs.cz/item/CS_URS_2024_01/998711201" TargetMode="External" /><Relationship Id="rId23" Type="http://schemas.openxmlformats.org/officeDocument/2006/relationships/hyperlink" Target="https://podminky.urs.cz/item/CS_URS_2024_01/713121111" TargetMode="External" /><Relationship Id="rId24" Type="http://schemas.openxmlformats.org/officeDocument/2006/relationships/hyperlink" Target="https://podminky.urs.cz/item/CS_URS_2024_01/998713201" TargetMode="External" /><Relationship Id="rId25" Type="http://schemas.openxmlformats.org/officeDocument/2006/relationships/hyperlink" Target="https://podminky.urs.cz/item/CS_URS_2024_01/714180801" TargetMode="External" /><Relationship Id="rId26" Type="http://schemas.openxmlformats.org/officeDocument/2006/relationships/hyperlink" Target="https://podminky.urs.cz/item/CS_URS_2024_01/998714201" TargetMode="External" /><Relationship Id="rId27" Type="http://schemas.openxmlformats.org/officeDocument/2006/relationships/hyperlink" Target="https://podminky.urs.cz/item/CS_URS_2024_01/763231412" TargetMode="External" /><Relationship Id="rId28" Type="http://schemas.openxmlformats.org/officeDocument/2006/relationships/hyperlink" Target="https://podminky.urs.cz/item/CS_URS_2024_01/998763401" TargetMode="External" /><Relationship Id="rId29" Type="http://schemas.openxmlformats.org/officeDocument/2006/relationships/hyperlink" Target="https://podminky.urs.cz/item/CS_URS_2024_01/767581802" TargetMode="External" /><Relationship Id="rId30" Type="http://schemas.openxmlformats.org/officeDocument/2006/relationships/hyperlink" Target="https://podminky.urs.cz/item/CS_URS_2024_01/767583343" TargetMode="External" /><Relationship Id="rId31" Type="http://schemas.openxmlformats.org/officeDocument/2006/relationships/hyperlink" Target="https://podminky.urs.cz/item/CS_URS_2024_01/767640311" TargetMode="External" /><Relationship Id="rId32" Type="http://schemas.openxmlformats.org/officeDocument/2006/relationships/hyperlink" Target="https://podminky.urs.cz/item/CS_URS_2024_01/998767201" TargetMode="External" /><Relationship Id="rId33" Type="http://schemas.openxmlformats.org/officeDocument/2006/relationships/hyperlink" Target="https://podminky.urs.cz/item/CS_URS_2024_01/777511125" TargetMode="External" /><Relationship Id="rId34" Type="http://schemas.openxmlformats.org/officeDocument/2006/relationships/hyperlink" Target="https://podminky.urs.cz/item/CS_URS_2024_01/998777201" TargetMode="External" /><Relationship Id="rId35" Type="http://schemas.openxmlformats.org/officeDocument/2006/relationships/hyperlink" Target="https://podminky.urs.cz/item/CS_URS_2024_01/783826201" TargetMode="External" /><Relationship Id="rId36" Type="http://schemas.openxmlformats.org/officeDocument/2006/relationships/hyperlink" Target="https://podminky.urs.cz/item/CS_URS_2024_01/783906851" TargetMode="External" /><Relationship Id="rId37" Type="http://schemas.openxmlformats.org/officeDocument/2006/relationships/hyperlink" Target="https://podminky.urs.cz/item/CS_URS_2024_01/784221101" TargetMode="External" /><Relationship Id="rId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37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ROUNDUP(AG54,2)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0.21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ROUNDUP(AZ54,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ROUNDUP(AV54,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ROUNDUP(BA54,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ROUNDUP(AW54,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0.21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ROUNDUP(BB54,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ROUNDUP(BC54,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ROUNDUP(BD54,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330_NLITE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Modernizace zdroje podtlaku v pavilonu 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Žitenická 2084, 412 01 Litoměřice-Předměstí, p. č.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23. 6. 2024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Krajská zdravotní a. s., Sociální péče 3316/12A, 4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Adam Rujbr Architects, s.r.o., 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Ocea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ROUNDUP(AG55+AG56,2)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ROUNDUP(AS55+AS56,2)</f>
        <v>0</v>
      </c>
      <c r="AT54" s="108">
        <f>ROUNDUP(SUM(AV54:AW54),1)</f>
        <v>0</v>
      </c>
      <c r="AU54" s="109">
        <f>ROUNDUP(AU55+AU56,5)</f>
        <v>0</v>
      </c>
      <c r="AV54" s="108">
        <f>ROUNDUP(AZ54*L29,1)</f>
        <v>0</v>
      </c>
      <c r="AW54" s="108">
        <f>ROUNDUP(BA54*L30,1)</f>
        <v>0</v>
      </c>
      <c r="AX54" s="108">
        <f>ROUNDUP(BB54*L29,1)</f>
        <v>0</v>
      </c>
      <c r="AY54" s="108">
        <f>ROUNDUP(BC54*L30,1)</f>
        <v>0</v>
      </c>
      <c r="AZ54" s="108">
        <f>ROUNDUP(AZ55+AZ56,2)</f>
        <v>0</v>
      </c>
      <c r="BA54" s="108">
        <f>ROUNDUP(BA55+BA56,2)</f>
        <v>0</v>
      </c>
      <c r="BB54" s="108">
        <f>ROUNDUP(BB55+BB56,2)</f>
        <v>0</v>
      </c>
      <c r="BC54" s="108">
        <f>ROUNDUP(BC55+BC56,2)</f>
        <v>0</v>
      </c>
      <c r="BD54" s="110">
        <f>ROUNDUP(BD55+BD56,2)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'D.1.1 - Architektonicko s...'!J30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ROUNDUP(SUM(AV55:AW55),1)</f>
        <v>0</v>
      </c>
      <c r="AU55" s="123">
        <f>'D.1.1 - Architektonicko s...'!P94</f>
        <v>0</v>
      </c>
      <c r="AV55" s="122">
        <f>'D.1.1 - Architektonicko s...'!J33</f>
        <v>0</v>
      </c>
      <c r="AW55" s="122">
        <f>'D.1.1 - Architektonicko s...'!J34</f>
        <v>0</v>
      </c>
      <c r="AX55" s="122">
        <f>'D.1.1 - Architektonicko s...'!J35</f>
        <v>0</v>
      </c>
      <c r="AY55" s="122">
        <f>'D.1.1 - Architektonicko s...'!J36</f>
        <v>0</v>
      </c>
      <c r="AZ55" s="122">
        <f>'D.1.1 - Architektonicko s...'!F33</f>
        <v>0</v>
      </c>
      <c r="BA55" s="122">
        <f>'D.1.1 - Architektonicko s...'!F34</f>
        <v>0</v>
      </c>
      <c r="BB55" s="122">
        <f>'D.1.1 - Architektonicko s...'!F35</f>
        <v>0</v>
      </c>
      <c r="BC55" s="122">
        <f>'D.1.1 - Architektonicko s...'!F36</f>
        <v>0</v>
      </c>
      <c r="BD55" s="124">
        <f>'D.1.1 - Architektonicko s...'!F37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7" customFormat="1" ht="16.5" customHeight="1">
      <c r="A56" s="7"/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ROUNDUP(SUM(AG57:AG63),2)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82</v>
      </c>
      <c r="AR56" s="120"/>
      <c r="AS56" s="121">
        <f>ROUNDUP(SUM(AS57:AS63),2)</f>
        <v>0</v>
      </c>
      <c r="AT56" s="122">
        <f>ROUNDUP(SUM(AV56:AW56),1)</f>
        <v>0</v>
      </c>
      <c r="AU56" s="123">
        <f>ROUNDUP(SUM(AU57:AU63),5)</f>
        <v>0</v>
      </c>
      <c r="AV56" s="122">
        <f>ROUNDUP(AZ56*L29,1)</f>
        <v>0</v>
      </c>
      <c r="AW56" s="122">
        <f>ROUNDUP(BA56*L30,1)</f>
        <v>0</v>
      </c>
      <c r="AX56" s="122">
        <f>ROUNDUP(BB56*L29,1)</f>
        <v>0</v>
      </c>
      <c r="AY56" s="122">
        <f>ROUNDUP(BC56*L30,1)</f>
        <v>0</v>
      </c>
      <c r="AZ56" s="122">
        <f>ROUNDUP(SUM(AZ57:AZ63),2)</f>
        <v>0</v>
      </c>
      <c r="BA56" s="122">
        <f>ROUNDUP(SUM(BA57:BA63),2)</f>
        <v>0</v>
      </c>
      <c r="BB56" s="122">
        <f>ROUNDUP(SUM(BB57:BB63),2)</f>
        <v>0</v>
      </c>
      <c r="BC56" s="122">
        <f>ROUNDUP(SUM(BC57:BC63),2)</f>
        <v>0</v>
      </c>
      <c r="BD56" s="124">
        <f>ROUNDUP(SUM(BD57:BD63),2)</f>
        <v>0</v>
      </c>
      <c r="BE56" s="7"/>
      <c r="BS56" s="125" t="s">
        <v>74</v>
      </c>
      <c r="BT56" s="125" t="s">
        <v>83</v>
      </c>
      <c r="BU56" s="125" t="s">
        <v>76</v>
      </c>
      <c r="BV56" s="125" t="s">
        <v>77</v>
      </c>
      <c r="BW56" s="125" t="s">
        <v>88</v>
      </c>
      <c r="BX56" s="125" t="s">
        <v>5</v>
      </c>
      <c r="CL56" s="125" t="s">
        <v>19</v>
      </c>
      <c r="CM56" s="125" t="s">
        <v>85</v>
      </c>
    </row>
    <row r="57" s="4" customFormat="1" ht="16.5" customHeight="1">
      <c r="A57" s="113" t="s">
        <v>79</v>
      </c>
      <c r="B57" s="65"/>
      <c r="C57" s="127"/>
      <c r="D57" s="127"/>
      <c r="E57" s="128" t="s">
        <v>89</v>
      </c>
      <c r="F57" s="128"/>
      <c r="G57" s="128"/>
      <c r="H57" s="128"/>
      <c r="I57" s="128"/>
      <c r="J57" s="127"/>
      <c r="K57" s="128" t="s">
        <v>90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'D.1.4.A - Vakuová stanice'!J32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91</v>
      </c>
      <c r="AR57" s="67"/>
      <c r="AS57" s="131">
        <v>0</v>
      </c>
      <c r="AT57" s="132">
        <f>ROUNDUP(SUM(AV57:AW57),1)</f>
        <v>0</v>
      </c>
      <c r="AU57" s="133">
        <f>'D.1.4.A - Vakuová stanice'!P86</f>
        <v>0</v>
      </c>
      <c r="AV57" s="132">
        <f>'D.1.4.A - Vakuová stanice'!J35</f>
        <v>0</v>
      </c>
      <c r="AW57" s="132">
        <f>'D.1.4.A - Vakuová stanice'!J36</f>
        <v>0</v>
      </c>
      <c r="AX57" s="132">
        <f>'D.1.4.A - Vakuová stanice'!J37</f>
        <v>0</v>
      </c>
      <c r="AY57" s="132">
        <f>'D.1.4.A - Vakuová stanice'!J38</f>
        <v>0</v>
      </c>
      <c r="AZ57" s="132">
        <f>'D.1.4.A - Vakuová stanice'!F35</f>
        <v>0</v>
      </c>
      <c r="BA57" s="132">
        <f>'D.1.4.A - Vakuová stanice'!F36</f>
        <v>0</v>
      </c>
      <c r="BB57" s="132">
        <f>'D.1.4.A - Vakuová stanice'!F37</f>
        <v>0</v>
      </c>
      <c r="BC57" s="132">
        <f>'D.1.4.A - Vakuová stanice'!F38</f>
        <v>0</v>
      </c>
      <c r="BD57" s="134">
        <f>'D.1.4.A - Vakuová stanice'!F39</f>
        <v>0</v>
      </c>
      <c r="BE57" s="4"/>
      <c r="BT57" s="135" t="s">
        <v>85</v>
      </c>
      <c r="BV57" s="135" t="s">
        <v>77</v>
      </c>
      <c r="BW57" s="135" t="s">
        <v>92</v>
      </c>
      <c r="BX57" s="135" t="s">
        <v>88</v>
      </c>
      <c r="CL57" s="135" t="s">
        <v>19</v>
      </c>
    </row>
    <row r="58" s="4" customFormat="1" ht="16.5" customHeight="1">
      <c r="A58" s="113" t="s">
        <v>79</v>
      </c>
      <c r="B58" s="65"/>
      <c r="C58" s="127"/>
      <c r="D58" s="127"/>
      <c r="E58" s="128" t="s">
        <v>93</v>
      </c>
      <c r="F58" s="128"/>
      <c r="G58" s="128"/>
      <c r="H58" s="128"/>
      <c r="I58" s="128"/>
      <c r="J58" s="127"/>
      <c r="K58" s="128" t="s">
        <v>94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'D.1.4.B - Zařízení pro vy...'!J32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91</v>
      </c>
      <c r="AR58" s="67"/>
      <c r="AS58" s="131">
        <v>0</v>
      </c>
      <c r="AT58" s="132">
        <f>ROUNDUP(SUM(AV58:AW58),1)</f>
        <v>0</v>
      </c>
      <c r="AU58" s="133">
        <f>'D.1.4.B - Zařízení pro vy...'!P86</f>
        <v>0</v>
      </c>
      <c r="AV58" s="132">
        <f>'D.1.4.B - Zařízení pro vy...'!J35</f>
        <v>0</v>
      </c>
      <c r="AW58" s="132">
        <f>'D.1.4.B - Zařízení pro vy...'!J36</f>
        <v>0</v>
      </c>
      <c r="AX58" s="132">
        <f>'D.1.4.B - Zařízení pro vy...'!J37</f>
        <v>0</v>
      </c>
      <c r="AY58" s="132">
        <f>'D.1.4.B - Zařízení pro vy...'!J38</f>
        <v>0</v>
      </c>
      <c r="AZ58" s="132">
        <f>'D.1.4.B - Zařízení pro vy...'!F35</f>
        <v>0</v>
      </c>
      <c r="BA58" s="132">
        <f>'D.1.4.B - Zařízení pro vy...'!F36</f>
        <v>0</v>
      </c>
      <c r="BB58" s="132">
        <f>'D.1.4.B - Zařízení pro vy...'!F37</f>
        <v>0</v>
      </c>
      <c r="BC58" s="132">
        <f>'D.1.4.B - Zařízení pro vy...'!F38</f>
        <v>0</v>
      </c>
      <c r="BD58" s="134">
        <f>'D.1.4.B - Zařízení pro vy...'!F39</f>
        <v>0</v>
      </c>
      <c r="BE58" s="4"/>
      <c r="BT58" s="135" t="s">
        <v>85</v>
      </c>
      <c r="BV58" s="135" t="s">
        <v>77</v>
      </c>
      <c r="BW58" s="135" t="s">
        <v>95</v>
      </c>
      <c r="BX58" s="135" t="s">
        <v>88</v>
      </c>
      <c r="CL58" s="135" t="s">
        <v>19</v>
      </c>
    </row>
    <row r="59" s="4" customFormat="1" ht="16.5" customHeight="1">
      <c r="A59" s="113" t="s">
        <v>79</v>
      </c>
      <c r="B59" s="65"/>
      <c r="C59" s="127"/>
      <c r="D59" s="127"/>
      <c r="E59" s="128" t="s">
        <v>96</v>
      </c>
      <c r="F59" s="128"/>
      <c r="G59" s="128"/>
      <c r="H59" s="128"/>
      <c r="I59" s="128"/>
      <c r="J59" s="127"/>
      <c r="K59" s="128" t="s">
        <v>97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'D.1.4.C - Zařízení vzduch...'!J32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91</v>
      </c>
      <c r="AR59" s="67"/>
      <c r="AS59" s="131">
        <v>0</v>
      </c>
      <c r="AT59" s="132">
        <f>ROUNDUP(SUM(AV59:AW59),1)</f>
        <v>0</v>
      </c>
      <c r="AU59" s="133">
        <f>'D.1.4.C - Zařízení vzduch...'!P86</f>
        <v>0</v>
      </c>
      <c r="AV59" s="132">
        <f>'D.1.4.C - Zařízení vzduch...'!J35</f>
        <v>0</v>
      </c>
      <c r="AW59" s="132">
        <f>'D.1.4.C - Zařízení vzduch...'!J36</f>
        <v>0</v>
      </c>
      <c r="AX59" s="132">
        <f>'D.1.4.C - Zařízení vzduch...'!J37</f>
        <v>0</v>
      </c>
      <c r="AY59" s="132">
        <f>'D.1.4.C - Zařízení vzduch...'!J38</f>
        <v>0</v>
      </c>
      <c r="AZ59" s="132">
        <f>'D.1.4.C - Zařízení vzduch...'!F35</f>
        <v>0</v>
      </c>
      <c r="BA59" s="132">
        <f>'D.1.4.C - Zařízení vzduch...'!F36</f>
        <v>0</v>
      </c>
      <c r="BB59" s="132">
        <f>'D.1.4.C - Zařízení vzduch...'!F37</f>
        <v>0</v>
      </c>
      <c r="BC59" s="132">
        <f>'D.1.4.C - Zařízení vzduch...'!F38</f>
        <v>0</v>
      </c>
      <c r="BD59" s="134">
        <f>'D.1.4.C - Zařízení vzduch...'!F39</f>
        <v>0</v>
      </c>
      <c r="BE59" s="4"/>
      <c r="BT59" s="135" t="s">
        <v>85</v>
      </c>
      <c r="BV59" s="135" t="s">
        <v>77</v>
      </c>
      <c r="BW59" s="135" t="s">
        <v>98</v>
      </c>
      <c r="BX59" s="135" t="s">
        <v>88</v>
      </c>
      <c r="CL59" s="135" t="s">
        <v>19</v>
      </c>
    </row>
    <row r="60" s="4" customFormat="1" ht="16.5" customHeight="1">
      <c r="A60" s="113" t="s">
        <v>79</v>
      </c>
      <c r="B60" s="65"/>
      <c r="C60" s="127"/>
      <c r="D60" s="127"/>
      <c r="E60" s="128" t="s">
        <v>99</v>
      </c>
      <c r="F60" s="128"/>
      <c r="G60" s="128"/>
      <c r="H60" s="128"/>
      <c r="I60" s="128"/>
      <c r="J60" s="127"/>
      <c r="K60" s="128" t="s">
        <v>100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'D.1.4.D - Měření a regulace'!J32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91</v>
      </c>
      <c r="AR60" s="67"/>
      <c r="AS60" s="131">
        <v>0</v>
      </c>
      <c r="AT60" s="132">
        <f>ROUNDUP(SUM(AV60:AW60),1)</f>
        <v>0</v>
      </c>
      <c r="AU60" s="133">
        <f>'D.1.4.D - Měření a regulace'!P86</f>
        <v>0</v>
      </c>
      <c r="AV60" s="132">
        <f>'D.1.4.D - Měření a regulace'!J35</f>
        <v>0</v>
      </c>
      <c r="AW60" s="132">
        <f>'D.1.4.D - Měření a regulace'!J36</f>
        <v>0</v>
      </c>
      <c r="AX60" s="132">
        <f>'D.1.4.D - Měření a regulace'!J37</f>
        <v>0</v>
      </c>
      <c r="AY60" s="132">
        <f>'D.1.4.D - Měření a regulace'!J38</f>
        <v>0</v>
      </c>
      <c r="AZ60" s="132">
        <f>'D.1.4.D - Měření a regulace'!F35</f>
        <v>0</v>
      </c>
      <c r="BA60" s="132">
        <f>'D.1.4.D - Měření a regulace'!F36</f>
        <v>0</v>
      </c>
      <c r="BB60" s="132">
        <f>'D.1.4.D - Měření a regulace'!F37</f>
        <v>0</v>
      </c>
      <c r="BC60" s="132">
        <f>'D.1.4.D - Měření a regulace'!F38</f>
        <v>0</v>
      </c>
      <c r="BD60" s="134">
        <f>'D.1.4.D - Měření a regulace'!F39</f>
        <v>0</v>
      </c>
      <c r="BE60" s="4"/>
      <c r="BT60" s="135" t="s">
        <v>85</v>
      </c>
      <c r="BV60" s="135" t="s">
        <v>77</v>
      </c>
      <c r="BW60" s="135" t="s">
        <v>101</v>
      </c>
      <c r="BX60" s="135" t="s">
        <v>88</v>
      </c>
      <c r="CL60" s="135" t="s">
        <v>19</v>
      </c>
    </row>
    <row r="61" s="4" customFormat="1" ht="16.5" customHeight="1">
      <c r="A61" s="113" t="s">
        <v>79</v>
      </c>
      <c r="B61" s="65"/>
      <c r="C61" s="127"/>
      <c r="D61" s="127"/>
      <c r="E61" s="128" t="s">
        <v>102</v>
      </c>
      <c r="F61" s="128"/>
      <c r="G61" s="128"/>
      <c r="H61" s="128"/>
      <c r="I61" s="128"/>
      <c r="J61" s="127"/>
      <c r="K61" s="128" t="s">
        <v>103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'D.1.4.E - Zdravotně techn...'!J32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91</v>
      </c>
      <c r="AR61" s="67"/>
      <c r="AS61" s="131">
        <v>0</v>
      </c>
      <c r="AT61" s="132">
        <f>ROUNDUP(SUM(AV61:AW61),1)</f>
        <v>0</v>
      </c>
      <c r="AU61" s="133">
        <f>'D.1.4.E - Zdravotně techn...'!P86</f>
        <v>0</v>
      </c>
      <c r="AV61" s="132">
        <f>'D.1.4.E - Zdravotně techn...'!J35</f>
        <v>0</v>
      </c>
      <c r="AW61" s="132">
        <f>'D.1.4.E - Zdravotně techn...'!J36</f>
        <v>0</v>
      </c>
      <c r="AX61" s="132">
        <f>'D.1.4.E - Zdravotně techn...'!J37</f>
        <v>0</v>
      </c>
      <c r="AY61" s="132">
        <f>'D.1.4.E - Zdravotně techn...'!J38</f>
        <v>0</v>
      </c>
      <c r="AZ61" s="132">
        <f>'D.1.4.E - Zdravotně techn...'!F35</f>
        <v>0</v>
      </c>
      <c r="BA61" s="132">
        <f>'D.1.4.E - Zdravotně techn...'!F36</f>
        <v>0</v>
      </c>
      <c r="BB61" s="132">
        <f>'D.1.4.E - Zdravotně techn...'!F37</f>
        <v>0</v>
      </c>
      <c r="BC61" s="132">
        <f>'D.1.4.E - Zdravotně techn...'!F38</f>
        <v>0</v>
      </c>
      <c r="BD61" s="134">
        <f>'D.1.4.E - Zdravotně techn...'!F39</f>
        <v>0</v>
      </c>
      <c r="BE61" s="4"/>
      <c r="BT61" s="135" t="s">
        <v>85</v>
      </c>
      <c r="BV61" s="135" t="s">
        <v>77</v>
      </c>
      <c r="BW61" s="135" t="s">
        <v>104</v>
      </c>
      <c r="BX61" s="135" t="s">
        <v>88</v>
      </c>
      <c r="CL61" s="135" t="s">
        <v>19</v>
      </c>
    </row>
    <row r="62" s="4" customFormat="1" ht="16.5" customHeight="1">
      <c r="A62" s="113" t="s">
        <v>79</v>
      </c>
      <c r="B62" s="65"/>
      <c r="C62" s="127"/>
      <c r="D62" s="127"/>
      <c r="E62" s="128" t="s">
        <v>105</v>
      </c>
      <c r="F62" s="128"/>
      <c r="G62" s="128"/>
      <c r="H62" s="128"/>
      <c r="I62" s="128"/>
      <c r="J62" s="127"/>
      <c r="K62" s="128" t="s">
        <v>106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'D.1.4.F - Silnoproudá ele...'!J32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91</v>
      </c>
      <c r="AR62" s="67"/>
      <c r="AS62" s="131">
        <v>0</v>
      </c>
      <c r="AT62" s="132">
        <f>ROUNDUP(SUM(AV62:AW62),1)</f>
        <v>0</v>
      </c>
      <c r="AU62" s="133">
        <f>'D.1.4.F - Silnoproudá ele...'!P86</f>
        <v>0</v>
      </c>
      <c r="AV62" s="132">
        <f>'D.1.4.F - Silnoproudá ele...'!J35</f>
        <v>0</v>
      </c>
      <c r="AW62" s="132">
        <f>'D.1.4.F - Silnoproudá ele...'!J36</f>
        <v>0</v>
      </c>
      <c r="AX62" s="132">
        <f>'D.1.4.F - Silnoproudá ele...'!J37</f>
        <v>0</v>
      </c>
      <c r="AY62" s="132">
        <f>'D.1.4.F - Silnoproudá ele...'!J38</f>
        <v>0</v>
      </c>
      <c r="AZ62" s="132">
        <f>'D.1.4.F - Silnoproudá ele...'!F35</f>
        <v>0</v>
      </c>
      <c r="BA62" s="132">
        <f>'D.1.4.F - Silnoproudá ele...'!F36</f>
        <v>0</v>
      </c>
      <c r="BB62" s="132">
        <f>'D.1.4.F - Silnoproudá ele...'!F37</f>
        <v>0</v>
      </c>
      <c r="BC62" s="132">
        <f>'D.1.4.F - Silnoproudá ele...'!F38</f>
        <v>0</v>
      </c>
      <c r="BD62" s="134">
        <f>'D.1.4.F - Silnoproudá ele...'!F39</f>
        <v>0</v>
      </c>
      <c r="BE62" s="4"/>
      <c r="BT62" s="135" t="s">
        <v>85</v>
      </c>
      <c r="BV62" s="135" t="s">
        <v>77</v>
      </c>
      <c r="BW62" s="135" t="s">
        <v>107</v>
      </c>
      <c r="BX62" s="135" t="s">
        <v>88</v>
      </c>
      <c r="CL62" s="135" t="s">
        <v>19</v>
      </c>
    </row>
    <row r="63" s="4" customFormat="1" ht="16.5" customHeight="1">
      <c r="A63" s="113" t="s">
        <v>79</v>
      </c>
      <c r="B63" s="65"/>
      <c r="C63" s="127"/>
      <c r="D63" s="127"/>
      <c r="E63" s="128" t="s">
        <v>108</v>
      </c>
      <c r="F63" s="128"/>
      <c r="G63" s="128"/>
      <c r="H63" s="128"/>
      <c r="I63" s="128"/>
      <c r="J63" s="127"/>
      <c r="K63" s="128" t="s">
        <v>109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'D.1.4.G - Elektronické ko...'!J32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91</v>
      </c>
      <c r="AR63" s="67"/>
      <c r="AS63" s="136">
        <v>0</v>
      </c>
      <c r="AT63" s="137">
        <f>ROUNDUP(SUM(AV63:AW63),1)</f>
        <v>0</v>
      </c>
      <c r="AU63" s="138">
        <f>'D.1.4.G - Elektronické ko...'!P86</f>
        <v>0</v>
      </c>
      <c r="AV63" s="137">
        <f>'D.1.4.G - Elektronické ko...'!J35</f>
        <v>0</v>
      </c>
      <c r="AW63" s="137">
        <f>'D.1.4.G - Elektronické ko...'!J36</f>
        <v>0</v>
      </c>
      <c r="AX63" s="137">
        <f>'D.1.4.G - Elektronické ko...'!J37</f>
        <v>0</v>
      </c>
      <c r="AY63" s="137">
        <f>'D.1.4.G - Elektronické ko...'!J38</f>
        <v>0</v>
      </c>
      <c r="AZ63" s="137">
        <f>'D.1.4.G - Elektronické ko...'!F35</f>
        <v>0</v>
      </c>
      <c r="BA63" s="137">
        <f>'D.1.4.G - Elektronické ko...'!F36</f>
        <v>0</v>
      </c>
      <c r="BB63" s="137">
        <f>'D.1.4.G - Elektronické ko...'!F37</f>
        <v>0</v>
      </c>
      <c r="BC63" s="137">
        <f>'D.1.4.G - Elektronické ko...'!F38</f>
        <v>0</v>
      </c>
      <c r="BD63" s="139">
        <f>'D.1.4.G - Elektronické ko...'!F39</f>
        <v>0</v>
      </c>
      <c r="BE63" s="4"/>
      <c r="BT63" s="135" t="s">
        <v>85</v>
      </c>
      <c r="BV63" s="135" t="s">
        <v>77</v>
      </c>
      <c r="BW63" s="135" t="s">
        <v>110</v>
      </c>
      <c r="BX63" s="135" t="s">
        <v>88</v>
      </c>
      <c r="CL63" s="135" t="s">
        <v>19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5HehmcFFHeZE6Nh8IUEThDcp17FqKXd4O7Tw5G1O/JbaAwbTXOzHbp5TGJQ8ESCm83mE5x81ggsSMfgIrWmR8w==" hashValue="vzlfzSDQOXJiusDoRgcW2np8+LtitYXSIecVSWpqsu7GF2Xz8pzsw2cy8iN1RPIlIyjansxkTRDaSB03icofoA==" algorithmName="SHA-512" password="C78A"/>
  <mergeCells count="74">
    <mergeCell ref="L45:AJ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D.1.1 - Architektonicko s...'!C2" display="/"/>
    <hyperlink ref="A57" location="'D.1.4.A - Vakuová stanice'!C2" display="/"/>
    <hyperlink ref="A58" location="'D.1.4.B - Zařízení pro vy...'!C2" display="/"/>
    <hyperlink ref="A59" location="'D.1.4.C - Zařízení vzduch...'!C2" display="/"/>
    <hyperlink ref="A60" location="'D.1.4.D - Měření a regulace'!C2" display="/"/>
    <hyperlink ref="A61" location="'D.1.4.E - Zdravotně techn...'!C2" display="/"/>
    <hyperlink ref="A62" location="'D.1.4.F - Silnoproudá ele...'!C2" display="/"/>
    <hyperlink ref="A63" location="'D.1.4.G - Elektronické k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459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460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461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462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463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464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465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466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467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468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469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82</v>
      </c>
      <c r="F18" s="295" t="s">
        <v>470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471</v>
      </c>
      <c r="F19" s="295" t="s">
        <v>472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473</v>
      </c>
      <c r="F20" s="295" t="s">
        <v>474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475</v>
      </c>
      <c r="F21" s="295" t="s">
        <v>476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477</v>
      </c>
      <c r="F22" s="295" t="s">
        <v>478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91</v>
      </c>
      <c r="F23" s="295" t="s">
        <v>479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480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481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482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483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484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485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486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487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488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134</v>
      </c>
      <c r="F36" s="295"/>
      <c r="G36" s="295" t="s">
        <v>489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490</v>
      </c>
      <c r="F37" s="295"/>
      <c r="G37" s="295" t="s">
        <v>491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56</v>
      </c>
      <c r="F38" s="295"/>
      <c r="G38" s="295" t="s">
        <v>492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57</v>
      </c>
      <c r="F39" s="295"/>
      <c r="G39" s="295" t="s">
        <v>493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135</v>
      </c>
      <c r="F40" s="295"/>
      <c r="G40" s="295" t="s">
        <v>494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136</v>
      </c>
      <c r="F41" s="295"/>
      <c r="G41" s="295" t="s">
        <v>495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496</v>
      </c>
      <c r="F42" s="295"/>
      <c r="G42" s="295" t="s">
        <v>497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498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499</v>
      </c>
      <c r="F44" s="295"/>
      <c r="G44" s="295" t="s">
        <v>500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138</v>
      </c>
      <c r="F45" s="295"/>
      <c r="G45" s="295" t="s">
        <v>501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502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503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504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505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506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507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508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509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510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511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512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513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514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515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516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517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518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519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520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521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522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523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524</v>
      </c>
      <c r="D76" s="313"/>
      <c r="E76" s="313"/>
      <c r="F76" s="313" t="s">
        <v>525</v>
      </c>
      <c r="G76" s="314"/>
      <c r="H76" s="313" t="s">
        <v>57</v>
      </c>
      <c r="I76" s="313" t="s">
        <v>60</v>
      </c>
      <c r="J76" s="313" t="s">
        <v>526</v>
      </c>
      <c r="K76" s="312"/>
    </row>
    <row r="77" s="1" customFormat="1" ht="17.25" customHeight="1">
      <c r="B77" s="310"/>
      <c r="C77" s="315" t="s">
        <v>527</v>
      </c>
      <c r="D77" s="315"/>
      <c r="E77" s="315"/>
      <c r="F77" s="316" t="s">
        <v>528</v>
      </c>
      <c r="G77" s="317"/>
      <c r="H77" s="315"/>
      <c r="I77" s="315"/>
      <c r="J77" s="315" t="s">
        <v>529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56</v>
      </c>
      <c r="D79" s="320"/>
      <c r="E79" s="320"/>
      <c r="F79" s="321" t="s">
        <v>530</v>
      </c>
      <c r="G79" s="322"/>
      <c r="H79" s="298" t="s">
        <v>531</v>
      </c>
      <c r="I79" s="298" t="s">
        <v>532</v>
      </c>
      <c r="J79" s="298">
        <v>20</v>
      </c>
      <c r="K79" s="312"/>
    </row>
    <row r="80" s="1" customFormat="1" ht="15" customHeight="1">
      <c r="B80" s="310"/>
      <c r="C80" s="298" t="s">
        <v>533</v>
      </c>
      <c r="D80" s="298"/>
      <c r="E80" s="298"/>
      <c r="F80" s="321" t="s">
        <v>530</v>
      </c>
      <c r="G80" s="322"/>
      <c r="H80" s="298" t="s">
        <v>534</v>
      </c>
      <c r="I80" s="298" t="s">
        <v>532</v>
      </c>
      <c r="J80" s="298">
        <v>120</v>
      </c>
      <c r="K80" s="312"/>
    </row>
    <row r="81" s="1" customFormat="1" ht="15" customHeight="1">
      <c r="B81" s="323"/>
      <c r="C81" s="298" t="s">
        <v>535</v>
      </c>
      <c r="D81" s="298"/>
      <c r="E81" s="298"/>
      <c r="F81" s="321" t="s">
        <v>536</v>
      </c>
      <c r="G81" s="322"/>
      <c r="H81" s="298" t="s">
        <v>537</v>
      </c>
      <c r="I81" s="298" t="s">
        <v>532</v>
      </c>
      <c r="J81" s="298">
        <v>50</v>
      </c>
      <c r="K81" s="312"/>
    </row>
    <row r="82" s="1" customFormat="1" ht="15" customHeight="1">
      <c r="B82" s="323"/>
      <c r="C82" s="298" t="s">
        <v>538</v>
      </c>
      <c r="D82" s="298"/>
      <c r="E82" s="298"/>
      <c r="F82" s="321" t="s">
        <v>530</v>
      </c>
      <c r="G82" s="322"/>
      <c r="H82" s="298" t="s">
        <v>539</v>
      </c>
      <c r="I82" s="298" t="s">
        <v>540</v>
      </c>
      <c r="J82" s="298"/>
      <c r="K82" s="312"/>
    </row>
    <row r="83" s="1" customFormat="1" ht="15" customHeight="1">
      <c r="B83" s="323"/>
      <c r="C83" s="324" t="s">
        <v>541</v>
      </c>
      <c r="D83" s="324"/>
      <c r="E83" s="324"/>
      <c r="F83" s="325" t="s">
        <v>536</v>
      </c>
      <c r="G83" s="324"/>
      <c r="H83" s="324" t="s">
        <v>542</v>
      </c>
      <c r="I83" s="324" t="s">
        <v>532</v>
      </c>
      <c r="J83" s="324">
        <v>15</v>
      </c>
      <c r="K83" s="312"/>
    </row>
    <row r="84" s="1" customFormat="1" ht="15" customHeight="1">
      <c r="B84" s="323"/>
      <c r="C84" s="324" t="s">
        <v>543</v>
      </c>
      <c r="D84" s="324"/>
      <c r="E84" s="324"/>
      <c r="F84" s="325" t="s">
        <v>536</v>
      </c>
      <c r="G84" s="324"/>
      <c r="H84" s="324" t="s">
        <v>544</v>
      </c>
      <c r="I84" s="324" t="s">
        <v>532</v>
      </c>
      <c r="J84" s="324">
        <v>15</v>
      </c>
      <c r="K84" s="312"/>
    </row>
    <row r="85" s="1" customFormat="1" ht="15" customHeight="1">
      <c r="B85" s="323"/>
      <c r="C85" s="324" t="s">
        <v>545</v>
      </c>
      <c r="D85" s="324"/>
      <c r="E85" s="324"/>
      <c r="F85" s="325" t="s">
        <v>536</v>
      </c>
      <c r="G85" s="324"/>
      <c r="H85" s="324" t="s">
        <v>546</v>
      </c>
      <c r="I85" s="324" t="s">
        <v>532</v>
      </c>
      <c r="J85" s="324">
        <v>20</v>
      </c>
      <c r="K85" s="312"/>
    </row>
    <row r="86" s="1" customFormat="1" ht="15" customHeight="1">
      <c r="B86" s="323"/>
      <c r="C86" s="324" t="s">
        <v>547</v>
      </c>
      <c r="D86" s="324"/>
      <c r="E86" s="324"/>
      <c r="F86" s="325" t="s">
        <v>536</v>
      </c>
      <c r="G86" s="324"/>
      <c r="H86" s="324" t="s">
        <v>548</v>
      </c>
      <c r="I86" s="324" t="s">
        <v>532</v>
      </c>
      <c r="J86" s="324">
        <v>20</v>
      </c>
      <c r="K86" s="312"/>
    </row>
    <row r="87" s="1" customFormat="1" ht="15" customHeight="1">
      <c r="B87" s="323"/>
      <c r="C87" s="298" t="s">
        <v>549</v>
      </c>
      <c r="D87" s="298"/>
      <c r="E87" s="298"/>
      <c r="F87" s="321" t="s">
        <v>536</v>
      </c>
      <c r="G87" s="322"/>
      <c r="H87" s="298" t="s">
        <v>550</v>
      </c>
      <c r="I87" s="298" t="s">
        <v>532</v>
      </c>
      <c r="J87" s="298">
        <v>50</v>
      </c>
      <c r="K87" s="312"/>
    </row>
    <row r="88" s="1" customFormat="1" ht="15" customHeight="1">
      <c r="B88" s="323"/>
      <c r="C88" s="298" t="s">
        <v>551</v>
      </c>
      <c r="D88" s="298"/>
      <c r="E88" s="298"/>
      <c r="F88" s="321" t="s">
        <v>536</v>
      </c>
      <c r="G88" s="322"/>
      <c r="H88" s="298" t="s">
        <v>552</v>
      </c>
      <c r="I88" s="298" t="s">
        <v>532</v>
      </c>
      <c r="J88" s="298">
        <v>20</v>
      </c>
      <c r="K88" s="312"/>
    </row>
    <row r="89" s="1" customFormat="1" ht="15" customHeight="1">
      <c r="B89" s="323"/>
      <c r="C89" s="298" t="s">
        <v>553</v>
      </c>
      <c r="D89" s="298"/>
      <c r="E89" s="298"/>
      <c r="F89" s="321" t="s">
        <v>536</v>
      </c>
      <c r="G89" s="322"/>
      <c r="H89" s="298" t="s">
        <v>554</v>
      </c>
      <c r="I89" s="298" t="s">
        <v>532</v>
      </c>
      <c r="J89" s="298">
        <v>20</v>
      </c>
      <c r="K89" s="312"/>
    </row>
    <row r="90" s="1" customFormat="1" ht="15" customHeight="1">
      <c r="B90" s="323"/>
      <c r="C90" s="298" t="s">
        <v>555</v>
      </c>
      <c r="D90" s="298"/>
      <c r="E90" s="298"/>
      <c r="F90" s="321" t="s">
        <v>536</v>
      </c>
      <c r="G90" s="322"/>
      <c r="H90" s="298" t="s">
        <v>556</v>
      </c>
      <c r="I90" s="298" t="s">
        <v>532</v>
      </c>
      <c r="J90" s="298">
        <v>50</v>
      </c>
      <c r="K90" s="312"/>
    </row>
    <row r="91" s="1" customFormat="1" ht="15" customHeight="1">
      <c r="B91" s="323"/>
      <c r="C91" s="298" t="s">
        <v>557</v>
      </c>
      <c r="D91" s="298"/>
      <c r="E91" s="298"/>
      <c r="F91" s="321" t="s">
        <v>536</v>
      </c>
      <c r="G91" s="322"/>
      <c r="H91" s="298" t="s">
        <v>557</v>
      </c>
      <c r="I91" s="298" t="s">
        <v>532</v>
      </c>
      <c r="J91" s="298">
        <v>50</v>
      </c>
      <c r="K91" s="312"/>
    </row>
    <row r="92" s="1" customFormat="1" ht="15" customHeight="1">
      <c r="B92" s="323"/>
      <c r="C92" s="298" t="s">
        <v>558</v>
      </c>
      <c r="D92" s="298"/>
      <c r="E92" s="298"/>
      <c r="F92" s="321" t="s">
        <v>536</v>
      </c>
      <c r="G92" s="322"/>
      <c r="H92" s="298" t="s">
        <v>559</v>
      </c>
      <c r="I92" s="298" t="s">
        <v>532</v>
      </c>
      <c r="J92" s="298">
        <v>255</v>
      </c>
      <c r="K92" s="312"/>
    </row>
    <row r="93" s="1" customFormat="1" ht="15" customHeight="1">
      <c r="B93" s="323"/>
      <c r="C93" s="298" t="s">
        <v>560</v>
      </c>
      <c r="D93" s="298"/>
      <c r="E93" s="298"/>
      <c r="F93" s="321" t="s">
        <v>530</v>
      </c>
      <c r="G93" s="322"/>
      <c r="H93" s="298" t="s">
        <v>561</v>
      </c>
      <c r="I93" s="298" t="s">
        <v>562</v>
      </c>
      <c r="J93" s="298"/>
      <c r="K93" s="312"/>
    </row>
    <row r="94" s="1" customFormat="1" ht="15" customHeight="1">
      <c r="B94" s="323"/>
      <c r="C94" s="298" t="s">
        <v>563</v>
      </c>
      <c r="D94" s="298"/>
      <c r="E94" s="298"/>
      <c r="F94" s="321" t="s">
        <v>530</v>
      </c>
      <c r="G94" s="322"/>
      <c r="H94" s="298" t="s">
        <v>564</v>
      </c>
      <c r="I94" s="298" t="s">
        <v>565</v>
      </c>
      <c r="J94" s="298"/>
      <c r="K94" s="312"/>
    </row>
    <row r="95" s="1" customFormat="1" ht="15" customHeight="1">
      <c r="B95" s="323"/>
      <c r="C95" s="298" t="s">
        <v>566</v>
      </c>
      <c r="D95" s="298"/>
      <c r="E95" s="298"/>
      <c r="F95" s="321" t="s">
        <v>530</v>
      </c>
      <c r="G95" s="322"/>
      <c r="H95" s="298" t="s">
        <v>566</v>
      </c>
      <c r="I95" s="298" t="s">
        <v>565</v>
      </c>
      <c r="J95" s="298"/>
      <c r="K95" s="312"/>
    </row>
    <row r="96" s="1" customFormat="1" ht="15" customHeight="1">
      <c r="B96" s="323"/>
      <c r="C96" s="298" t="s">
        <v>41</v>
      </c>
      <c r="D96" s="298"/>
      <c r="E96" s="298"/>
      <c r="F96" s="321" t="s">
        <v>530</v>
      </c>
      <c r="G96" s="322"/>
      <c r="H96" s="298" t="s">
        <v>567</v>
      </c>
      <c r="I96" s="298" t="s">
        <v>565</v>
      </c>
      <c r="J96" s="298"/>
      <c r="K96" s="312"/>
    </row>
    <row r="97" s="1" customFormat="1" ht="15" customHeight="1">
      <c r="B97" s="323"/>
      <c r="C97" s="298" t="s">
        <v>51</v>
      </c>
      <c r="D97" s="298"/>
      <c r="E97" s="298"/>
      <c r="F97" s="321" t="s">
        <v>530</v>
      </c>
      <c r="G97" s="322"/>
      <c r="H97" s="298" t="s">
        <v>568</v>
      </c>
      <c r="I97" s="298" t="s">
        <v>565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569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524</v>
      </c>
      <c r="D103" s="313"/>
      <c r="E103" s="313"/>
      <c r="F103" s="313" t="s">
        <v>525</v>
      </c>
      <c r="G103" s="314"/>
      <c r="H103" s="313" t="s">
        <v>57</v>
      </c>
      <c r="I103" s="313" t="s">
        <v>60</v>
      </c>
      <c r="J103" s="313" t="s">
        <v>526</v>
      </c>
      <c r="K103" s="312"/>
    </row>
    <row r="104" s="1" customFormat="1" ht="17.25" customHeight="1">
      <c r="B104" s="310"/>
      <c r="C104" s="315" t="s">
        <v>527</v>
      </c>
      <c r="D104" s="315"/>
      <c r="E104" s="315"/>
      <c r="F104" s="316" t="s">
        <v>528</v>
      </c>
      <c r="G104" s="317"/>
      <c r="H104" s="315"/>
      <c r="I104" s="315"/>
      <c r="J104" s="315" t="s">
        <v>529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56</v>
      </c>
      <c r="D106" s="320"/>
      <c r="E106" s="320"/>
      <c r="F106" s="321" t="s">
        <v>530</v>
      </c>
      <c r="G106" s="298"/>
      <c r="H106" s="298" t="s">
        <v>570</v>
      </c>
      <c r="I106" s="298" t="s">
        <v>532</v>
      </c>
      <c r="J106" s="298">
        <v>20</v>
      </c>
      <c r="K106" s="312"/>
    </row>
    <row r="107" s="1" customFormat="1" ht="15" customHeight="1">
      <c r="B107" s="310"/>
      <c r="C107" s="298" t="s">
        <v>533</v>
      </c>
      <c r="D107" s="298"/>
      <c r="E107" s="298"/>
      <c r="F107" s="321" t="s">
        <v>530</v>
      </c>
      <c r="G107" s="298"/>
      <c r="H107" s="298" t="s">
        <v>570</v>
      </c>
      <c r="I107" s="298" t="s">
        <v>532</v>
      </c>
      <c r="J107" s="298">
        <v>120</v>
      </c>
      <c r="K107" s="312"/>
    </row>
    <row r="108" s="1" customFormat="1" ht="15" customHeight="1">
      <c r="B108" s="323"/>
      <c r="C108" s="298" t="s">
        <v>535</v>
      </c>
      <c r="D108" s="298"/>
      <c r="E108" s="298"/>
      <c r="F108" s="321" t="s">
        <v>536</v>
      </c>
      <c r="G108" s="298"/>
      <c r="H108" s="298" t="s">
        <v>570</v>
      </c>
      <c r="I108" s="298" t="s">
        <v>532</v>
      </c>
      <c r="J108" s="298">
        <v>50</v>
      </c>
      <c r="K108" s="312"/>
    </row>
    <row r="109" s="1" customFormat="1" ht="15" customHeight="1">
      <c r="B109" s="323"/>
      <c r="C109" s="298" t="s">
        <v>538</v>
      </c>
      <c r="D109" s="298"/>
      <c r="E109" s="298"/>
      <c r="F109" s="321" t="s">
        <v>530</v>
      </c>
      <c r="G109" s="298"/>
      <c r="H109" s="298" t="s">
        <v>570</v>
      </c>
      <c r="I109" s="298" t="s">
        <v>540</v>
      </c>
      <c r="J109" s="298"/>
      <c r="K109" s="312"/>
    </row>
    <row r="110" s="1" customFormat="1" ht="15" customHeight="1">
      <c r="B110" s="323"/>
      <c r="C110" s="298" t="s">
        <v>549</v>
      </c>
      <c r="D110" s="298"/>
      <c r="E110" s="298"/>
      <c r="F110" s="321" t="s">
        <v>536</v>
      </c>
      <c r="G110" s="298"/>
      <c r="H110" s="298" t="s">
        <v>570</v>
      </c>
      <c r="I110" s="298" t="s">
        <v>532</v>
      </c>
      <c r="J110" s="298">
        <v>50</v>
      </c>
      <c r="K110" s="312"/>
    </row>
    <row r="111" s="1" customFormat="1" ht="15" customHeight="1">
      <c r="B111" s="323"/>
      <c r="C111" s="298" t="s">
        <v>557</v>
      </c>
      <c r="D111" s="298"/>
      <c r="E111" s="298"/>
      <c r="F111" s="321" t="s">
        <v>536</v>
      </c>
      <c r="G111" s="298"/>
      <c r="H111" s="298" t="s">
        <v>570</v>
      </c>
      <c r="I111" s="298" t="s">
        <v>532</v>
      </c>
      <c r="J111" s="298">
        <v>50</v>
      </c>
      <c r="K111" s="312"/>
    </row>
    <row r="112" s="1" customFormat="1" ht="15" customHeight="1">
      <c r="B112" s="323"/>
      <c r="C112" s="298" t="s">
        <v>555</v>
      </c>
      <c r="D112" s="298"/>
      <c r="E112" s="298"/>
      <c r="F112" s="321" t="s">
        <v>536</v>
      </c>
      <c r="G112" s="298"/>
      <c r="H112" s="298" t="s">
        <v>570</v>
      </c>
      <c r="I112" s="298" t="s">
        <v>532</v>
      </c>
      <c r="J112" s="298">
        <v>50</v>
      </c>
      <c r="K112" s="312"/>
    </row>
    <row r="113" s="1" customFormat="1" ht="15" customHeight="1">
      <c r="B113" s="323"/>
      <c r="C113" s="298" t="s">
        <v>56</v>
      </c>
      <c r="D113" s="298"/>
      <c r="E113" s="298"/>
      <c r="F113" s="321" t="s">
        <v>530</v>
      </c>
      <c r="G113" s="298"/>
      <c r="H113" s="298" t="s">
        <v>571</v>
      </c>
      <c r="I113" s="298" t="s">
        <v>532</v>
      </c>
      <c r="J113" s="298">
        <v>20</v>
      </c>
      <c r="K113" s="312"/>
    </row>
    <row r="114" s="1" customFormat="1" ht="15" customHeight="1">
      <c r="B114" s="323"/>
      <c r="C114" s="298" t="s">
        <v>572</v>
      </c>
      <c r="D114" s="298"/>
      <c r="E114" s="298"/>
      <c r="F114" s="321" t="s">
        <v>530</v>
      </c>
      <c r="G114" s="298"/>
      <c r="H114" s="298" t="s">
        <v>573</v>
      </c>
      <c r="I114" s="298" t="s">
        <v>532</v>
      </c>
      <c r="J114" s="298">
        <v>120</v>
      </c>
      <c r="K114" s="312"/>
    </row>
    <row r="115" s="1" customFormat="1" ht="15" customHeight="1">
      <c r="B115" s="323"/>
      <c r="C115" s="298" t="s">
        <v>41</v>
      </c>
      <c r="D115" s="298"/>
      <c r="E115" s="298"/>
      <c r="F115" s="321" t="s">
        <v>530</v>
      </c>
      <c r="G115" s="298"/>
      <c r="H115" s="298" t="s">
        <v>574</v>
      </c>
      <c r="I115" s="298" t="s">
        <v>565</v>
      </c>
      <c r="J115" s="298"/>
      <c r="K115" s="312"/>
    </row>
    <row r="116" s="1" customFormat="1" ht="15" customHeight="1">
      <c r="B116" s="323"/>
      <c r="C116" s="298" t="s">
        <v>51</v>
      </c>
      <c r="D116" s="298"/>
      <c r="E116" s="298"/>
      <c r="F116" s="321" t="s">
        <v>530</v>
      </c>
      <c r="G116" s="298"/>
      <c r="H116" s="298" t="s">
        <v>575</v>
      </c>
      <c r="I116" s="298" t="s">
        <v>565</v>
      </c>
      <c r="J116" s="298"/>
      <c r="K116" s="312"/>
    </row>
    <row r="117" s="1" customFormat="1" ht="15" customHeight="1">
      <c r="B117" s="323"/>
      <c r="C117" s="298" t="s">
        <v>60</v>
      </c>
      <c r="D117" s="298"/>
      <c r="E117" s="298"/>
      <c r="F117" s="321" t="s">
        <v>530</v>
      </c>
      <c r="G117" s="298"/>
      <c r="H117" s="298" t="s">
        <v>576</v>
      </c>
      <c r="I117" s="298" t="s">
        <v>577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578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524</v>
      </c>
      <c r="D123" s="313"/>
      <c r="E123" s="313"/>
      <c r="F123" s="313" t="s">
        <v>525</v>
      </c>
      <c r="G123" s="314"/>
      <c r="H123" s="313" t="s">
        <v>57</v>
      </c>
      <c r="I123" s="313" t="s">
        <v>60</v>
      </c>
      <c r="J123" s="313" t="s">
        <v>526</v>
      </c>
      <c r="K123" s="342"/>
    </row>
    <row r="124" s="1" customFormat="1" ht="17.25" customHeight="1">
      <c r="B124" s="341"/>
      <c r="C124" s="315" t="s">
        <v>527</v>
      </c>
      <c r="D124" s="315"/>
      <c r="E124" s="315"/>
      <c r="F124" s="316" t="s">
        <v>528</v>
      </c>
      <c r="G124" s="317"/>
      <c r="H124" s="315"/>
      <c r="I124" s="315"/>
      <c r="J124" s="315" t="s">
        <v>529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533</v>
      </c>
      <c r="D126" s="320"/>
      <c r="E126" s="320"/>
      <c r="F126" s="321" t="s">
        <v>530</v>
      </c>
      <c r="G126" s="298"/>
      <c r="H126" s="298" t="s">
        <v>570</v>
      </c>
      <c r="I126" s="298" t="s">
        <v>532</v>
      </c>
      <c r="J126" s="298">
        <v>120</v>
      </c>
      <c r="K126" s="346"/>
    </row>
    <row r="127" s="1" customFormat="1" ht="15" customHeight="1">
      <c r="B127" s="343"/>
      <c r="C127" s="298" t="s">
        <v>579</v>
      </c>
      <c r="D127" s="298"/>
      <c r="E127" s="298"/>
      <c r="F127" s="321" t="s">
        <v>530</v>
      </c>
      <c r="G127" s="298"/>
      <c r="H127" s="298" t="s">
        <v>580</v>
      </c>
      <c r="I127" s="298" t="s">
        <v>532</v>
      </c>
      <c r="J127" s="298" t="s">
        <v>581</v>
      </c>
      <c r="K127" s="346"/>
    </row>
    <row r="128" s="1" customFormat="1" ht="15" customHeight="1">
      <c r="B128" s="343"/>
      <c r="C128" s="298" t="s">
        <v>91</v>
      </c>
      <c r="D128" s="298"/>
      <c r="E128" s="298"/>
      <c r="F128" s="321" t="s">
        <v>530</v>
      </c>
      <c r="G128" s="298"/>
      <c r="H128" s="298" t="s">
        <v>582</v>
      </c>
      <c r="I128" s="298" t="s">
        <v>532</v>
      </c>
      <c r="J128" s="298" t="s">
        <v>581</v>
      </c>
      <c r="K128" s="346"/>
    </row>
    <row r="129" s="1" customFormat="1" ht="15" customHeight="1">
      <c r="B129" s="343"/>
      <c r="C129" s="298" t="s">
        <v>541</v>
      </c>
      <c r="D129" s="298"/>
      <c r="E129" s="298"/>
      <c r="F129" s="321" t="s">
        <v>536</v>
      </c>
      <c r="G129" s="298"/>
      <c r="H129" s="298" t="s">
        <v>542</v>
      </c>
      <c r="I129" s="298" t="s">
        <v>532</v>
      </c>
      <c r="J129" s="298">
        <v>15</v>
      </c>
      <c r="K129" s="346"/>
    </row>
    <row r="130" s="1" customFormat="1" ht="15" customHeight="1">
      <c r="B130" s="343"/>
      <c r="C130" s="324" t="s">
        <v>543</v>
      </c>
      <c r="D130" s="324"/>
      <c r="E130" s="324"/>
      <c r="F130" s="325" t="s">
        <v>536</v>
      </c>
      <c r="G130" s="324"/>
      <c r="H130" s="324" t="s">
        <v>544</v>
      </c>
      <c r="I130" s="324" t="s">
        <v>532</v>
      </c>
      <c r="J130" s="324">
        <v>15</v>
      </c>
      <c r="K130" s="346"/>
    </row>
    <row r="131" s="1" customFormat="1" ht="15" customHeight="1">
      <c r="B131" s="343"/>
      <c r="C131" s="324" t="s">
        <v>545</v>
      </c>
      <c r="D131" s="324"/>
      <c r="E131" s="324"/>
      <c r="F131" s="325" t="s">
        <v>536</v>
      </c>
      <c r="G131" s="324"/>
      <c r="H131" s="324" t="s">
        <v>546</v>
      </c>
      <c r="I131" s="324" t="s">
        <v>532</v>
      </c>
      <c r="J131" s="324">
        <v>20</v>
      </c>
      <c r="K131" s="346"/>
    </row>
    <row r="132" s="1" customFormat="1" ht="15" customHeight="1">
      <c r="B132" s="343"/>
      <c r="C132" s="324" t="s">
        <v>547</v>
      </c>
      <c r="D132" s="324"/>
      <c r="E132" s="324"/>
      <c r="F132" s="325" t="s">
        <v>536</v>
      </c>
      <c r="G132" s="324"/>
      <c r="H132" s="324" t="s">
        <v>548</v>
      </c>
      <c r="I132" s="324" t="s">
        <v>532</v>
      </c>
      <c r="J132" s="324">
        <v>20</v>
      </c>
      <c r="K132" s="346"/>
    </row>
    <row r="133" s="1" customFormat="1" ht="15" customHeight="1">
      <c r="B133" s="343"/>
      <c r="C133" s="298" t="s">
        <v>535</v>
      </c>
      <c r="D133" s="298"/>
      <c r="E133" s="298"/>
      <c r="F133" s="321" t="s">
        <v>536</v>
      </c>
      <c r="G133" s="298"/>
      <c r="H133" s="298" t="s">
        <v>570</v>
      </c>
      <c r="I133" s="298" t="s">
        <v>532</v>
      </c>
      <c r="J133" s="298">
        <v>50</v>
      </c>
      <c r="K133" s="346"/>
    </row>
    <row r="134" s="1" customFormat="1" ht="15" customHeight="1">
      <c r="B134" s="343"/>
      <c r="C134" s="298" t="s">
        <v>549</v>
      </c>
      <c r="D134" s="298"/>
      <c r="E134" s="298"/>
      <c r="F134" s="321" t="s">
        <v>536</v>
      </c>
      <c r="G134" s="298"/>
      <c r="H134" s="298" t="s">
        <v>570</v>
      </c>
      <c r="I134" s="298" t="s">
        <v>532</v>
      </c>
      <c r="J134" s="298">
        <v>50</v>
      </c>
      <c r="K134" s="346"/>
    </row>
    <row r="135" s="1" customFormat="1" ht="15" customHeight="1">
      <c r="B135" s="343"/>
      <c r="C135" s="298" t="s">
        <v>555</v>
      </c>
      <c r="D135" s="298"/>
      <c r="E135" s="298"/>
      <c r="F135" s="321" t="s">
        <v>536</v>
      </c>
      <c r="G135" s="298"/>
      <c r="H135" s="298" t="s">
        <v>570</v>
      </c>
      <c r="I135" s="298" t="s">
        <v>532</v>
      </c>
      <c r="J135" s="298">
        <v>50</v>
      </c>
      <c r="K135" s="346"/>
    </row>
    <row r="136" s="1" customFormat="1" ht="15" customHeight="1">
      <c r="B136" s="343"/>
      <c r="C136" s="298" t="s">
        <v>557</v>
      </c>
      <c r="D136" s="298"/>
      <c r="E136" s="298"/>
      <c r="F136" s="321" t="s">
        <v>536</v>
      </c>
      <c r="G136" s="298"/>
      <c r="H136" s="298" t="s">
        <v>570</v>
      </c>
      <c r="I136" s="298" t="s">
        <v>532</v>
      </c>
      <c r="J136" s="298">
        <v>50</v>
      </c>
      <c r="K136" s="346"/>
    </row>
    <row r="137" s="1" customFormat="1" ht="15" customHeight="1">
      <c r="B137" s="343"/>
      <c r="C137" s="298" t="s">
        <v>558</v>
      </c>
      <c r="D137" s="298"/>
      <c r="E137" s="298"/>
      <c r="F137" s="321" t="s">
        <v>536</v>
      </c>
      <c r="G137" s="298"/>
      <c r="H137" s="298" t="s">
        <v>583</v>
      </c>
      <c r="I137" s="298" t="s">
        <v>532</v>
      </c>
      <c r="J137" s="298">
        <v>255</v>
      </c>
      <c r="K137" s="346"/>
    </row>
    <row r="138" s="1" customFormat="1" ht="15" customHeight="1">
      <c r="B138" s="343"/>
      <c r="C138" s="298" t="s">
        <v>560</v>
      </c>
      <c r="D138" s="298"/>
      <c r="E138" s="298"/>
      <c r="F138" s="321" t="s">
        <v>530</v>
      </c>
      <c r="G138" s="298"/>
      <c r="H138" s="298" t="s">
        <v>584</v>
      </c>
      <c r="I138" s="298" t="s">
        <v>562</v>
      </c>
      <c r="J138" s="298"/>
      <c r="K138" s="346"/>
    </row>
    <row r="139" s="1" customFormat="1" ht="15" customHeight="1">
      <c r="B139" s="343"/>
      <c r="C139" s="298" t="s">
        <v>563</v>
      </c>
      <c r="D139" s="298"/>
      <c r="E139" s="298"/>
      <c r="F139" s="321" t="s">
        <v>530</v>
      </c>
      <c r="G139" s="298"/>
      <c r="H139" s="298" t="s">
        <v>585</v>
      </c>
      <c r="I139" s="298" t="s">
        <v>565</v>
      </c>
      <c r="J139" s="298"/>
      <c r="K139" s="346"/>
    </row>
    <row r="140" s="1" customFormat="1" ht="15" customHeight="1">
      <c r="B140" s="343"/>
      <c r="C140" s="298" t="s">
        <v>566</v>
      </c>
      <c r="D140" s="298"/>
      <c r="E140" s="298"/>
      <c r="F140" s="321" t="s">
        <v>530</v>
      </c>
      <c r="G140" s="298"/>
      <c r="H140" s="298" t="s">
        <v>566</v>
      </c>
      <c r="I140" s="298" t="s">
        <v>565</v>
      </c>
      <c r="J140" s="298"/>
      <c r="K140" s="346"/>
    </row>
    <row r="141" s="1" customFormat="1" ht="15" customHeight="1">
      <c r="B141" s="343"/>
      <c r="C141" s="298" t="s">
        <v>41</v>
      </c>
      <c r="D141" s="298"/>
      <c r="E141" s="298"/>
      <c r="F141" s="321" t="s">
        <v>530</v>
      </c>
      <c r="G141" s="298"/>
      <c r="H141" s="298" t="s">
        <v>586</v>
      </c>
      <c r="I141" s="298" t="s">
        <v>565</v>
      </c>
      <c r="J141" s="298"/>
      <c r="K141" s="346"/>
    </row>
    <row r="142" s="1" customFormat="1" ht="15" customHeight="1">
      <c r="B142" s="343"/>
      <c r="C142" s="298" t="s">
        <v>587</v>
      </c>
      <c r="D142" s="298"/>
      <c r="E142" s="298"/>
      <c r="F142" s="321" t="s">
        <v>530</v>
      </c>
      <c r="G142" s="298"/>
      <c r="H142" s="298" t="s">
        <v>588</v>
      </c>
      <c r="I142" s="298" t="s">
        <v>565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589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524</v>
      </c>
      <c r="D148" s="313"/>
      <c r="E148" s="313"/>
      <c r="F148" s="313" t="s">
        <v>525</v>
      </c>
      <c r="G148" s="314"/>
      <c r="H148" s="313" t="s">
        <v>57</v>
      </c>
      <c r="I148" s="313" t="s">
        <v>60</v>
      </c>
      <c r="J148" s="313" t="s">
        <v>526</v>
      </c>
      <c r="K148" s="312"/>
    </row>
    <row r="149" s="1" customFormat="1" ht="17.25" customHeight="1">
      <c r="B149" s="310"/>
      <c r="C149" s="315" t="s">
        <v>527</v>
      </c>
      <c r="D149" s="315"/>
      <c r="E149" s="315"/>
      <c r="F149" s="316" t="s">
        <v>528</v>
      </c>
      <c r="G149" s="317"/>
      <c r="H149" s="315"/>
      <c r="I149" s="315"/>
      <c r="J149" s="315" t="s">
        <v>529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533</v>
      </c>
      <c r="D151" s="298"/>
      <c r="E151" s="298"/>
      <c r="F151" s="351" t="s">
        <v>530</v>
      </c>
      <c r="G151" s="298"/>
      <c r="H151" s="350" t="s">
        <v>570</v>
      </c>
      <c r="I151" s="350" t="s">
        <v>532</v>
      </c>
      <c r="J151" s="350">
        <v>120</v>
      </c>
      <c r="K151" s="346"/>
    </row>
    <row r="152" s="1" customFormat="1" ht="15" customHeight="1">
      <c r="B152" s="323"/>
      <c r="C152" s="350" t="s">
        <v>579</v>
      </c>
      <c r="D152" s="298"/>
      <c r="E152" s="298"/>
      <c r="F152" s="351" t="s">
        <v>530</v>
      </c>
      <c r="G152" s="298"/>
      <c r="H152" s="350" t="s">
        <v>590</v>
      </c>
      <c r="I152" s="350" t="s">
        <v>532</v>
      </c>
      <c r="J152" s="350" t="s">
        <v>581</v>
      </c>
      <c r="K152" s="346"/>
    </row>
    <row r="153" s="1" customFormat="1" ht="15" customHeight="1">
      <c r="B153" s="323"/>
      <c r="C153" s="350" t="s">
        <v>91</v>
      </c>
      <c r="D153" s="298"/>
      <c r="E153" s="298"/>
      <c r="F153" s="351" t="s">
        <v>530</v>
      </c>
      <c r="G153" s="298"/>
      <c r="H153" s="350" t="s">
        <v>591</v>
      </c>
      <c r="I153" s="350" t="s">
        <v>532</v>
      </c>
      <c r="J153" s="350" t="s">
        <v>581</v>
      </c>
      <c r="K153" s="346"/>
    </row>
    <row r="154" s="1" customFormat="1" ht="15" customHeight="1">
      <c r="B154" s="323"/>
      <c r="C154" s="350" t="s">
        <v>535</v>
      </c>
      <c r="D154" s="298"/>
      <c r="E154" s="298"/>
      <c r="F154" s="351" t="s">
        <v>536</v>
      </c>
      <c r="G154" s="298"/>
      <c r="H154" s="350" t="s">
        <v>570</v>
      </c>
      <c r="I154" s="350" t="s">
        <v>532</v>
      </c>
      <c r="J154" s="350">
        <v>50</v>
      </c>
      <c r="K154" s="346"/>
    </row>
    <row r="155" s="1" customFormat="1" ht="15" customHeight="1">
      <c r="B155" s="323"/>
      <c r="C155" s="350" t="s">
        <v>538</v>
      </c>
      <c r="D155" s="298"/>
      <c r="E155" s="298"/>
      <c r="F155" s="351" t="s">
        <v>530</v>
      </c>
      <c r="G155" s="298"/>
      <c r="H155" s="350" t="s">
        <v>570</v>
      </c>
      <c r="I155" s="350" t="s">
        <v>540</v>
      </c>
      <c r="J155" s="350"/>
      <c r="K155" s="346"/>
    </row>
    <row r="156" s="1" customFormat="1" ht="15" customHeight="1">
      <c r="B156" s="323"/>
      <c r="C156" s="350" t="s">
        <v>549</v>
      </c>
      <c r="D156" s="298"/>
      <c r="E156" s="298"/>
      <c r="F156" s="351" t="s">
        <v>536</v>
      </c>
      <c r="G156" s="298"/>
      <c r="H156" s="350" t="s">
        <v>570</v>
      </c>
      <c r="I156" s="350" t="s">
        <v>532</v>
      </c>
      <c r="J156" s="350">
        <v>50</v>
      </c>
      <c r="K156" s="346"/>
    </row>
    <row r="157" s="1" customFormat="1" ht="15" customHeight="1">
      <c r="B157" s="323"/>
      <c r="C157" s="350" t="s">
        <v>557</v>
      </c>
      <c r="D157" s="298"/>
      <c r="E157" s="298"/>
      <c r="F157" s="351" t="s">
        <v>536</v>
      </c>
      <c r="G157" s="298"/>
      <c r="H157" s="350" t="s">
        <v>570</v>
      </c>
      <c r="I157" s="350" t="s">
        <v>532</v>
      </c>
      <c r="J157" s="350">
        <v>50</v>
      </c>
      <c r="K157" s="346"/>
    </row>
    <row r="158" s="1" customFormat="1" ht="15" customHeight="1">
      <c r="B158" s="323"/>
      <c r="C158" s="350" t="s">
        <v>555</v>
      </c>
      <c r="D158" s="298"/>
      <c r="E158" s="298"/>
      <c r="F158" s="351" t="s">
        <v>536</v>
      </c>
      <c r="G158" s="298"/>
      <c r="H158" s="350" t="s">
        <v>570</v>
      </c>
      <c r="I158" s="350" t="s">
        <v>532</v>
      </c>
      <c r="J158" s="350">
        <v>50</v>
      </c>
      <c r="K158" s="346"/>
    </row>
    <row r="159" s="1" customFormat="1" ht="15" customHeight="1">
      <c r="B159" s="323"/>
      <c r="C159" s="350" t="s">
        <v>115</v>
      </c>
      <c r="D159" s="298"/>
      <c r="E159" s="298"/>
      <c r="F159" s="351" t="s">
        <v>530</v>
      </c>
      <c r="G159" s="298"/>
      <c r="H159" s="350" t="s">
        <v>592</v>
      </c>
      <c r="I159" s="350" t="s">
        <v>532</v>
      </c>
      <c r="J159" s="350" t="s">
        <v>593</v>
      </c>
      <c r="K159" s="346"/>
    </row>
    <row r="160" s="1" customFormat="1" ht="15" customHeight="1">
      <c r="B160" s="323"/>
      <c r="C160" s="350" t="s">
        <v>594</v>
      </c>
      <c r="D160" s="298"/>
      <c r="E160" s="298"/>
      <c r="F160" s="351" t="s">
        <v>530</v>
      </c>
      <c r="G160" s="298"/>
      <c r="H160" s="350" t="s">
        <v>595</v>
      </c>
      <c r="I160" s="350" t="s">
        <v>565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596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524</v>
      </c>
      <c r="D166" s="313"/>
      <c r="E166" s="313"/>
      <c r="F166" s="313" t="s">
        <v>525</v>
      </c>
      <c r="G166" s="355"/>
      <c r="H166" s="356" t="s">
        <v>57</v>
      </c>
      <c r="I166" s="356" t="s">
        <v>60</v>
      </c>
      <c r="J166" s="313" t="s">
        <v>526</v>
      </c>
      <c r="K166" s="290"/>
    </row>
    <row r="167" s="1" customFormat="1" ht="17.25" customHeight="1">
      <c r="B167" s="291"/>
      <c r="C167" s="315" t="s">
        <v>527</v>
      </c>
      <c r="D167" s="315"/>
      <c r="E167" s="315"/>
      <c r="F167" s="316" t="s">
        <v>528</v>
      </c>
      <c r="G167" s="357"/>
      <c r="H167" s="358"/>
      <c r="I167" s="358"/>
      <c r="J167" s="315" t="s">
        <v>529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533</v>
      </c>
      <c r="D169" s="298"/>
      <c r="E169" s="298"/>
      <c r="F169" s="321" t="s">
        <v>530</v>
      </c>
      <c r="G169" s="298"/>
      <c r="H169" s="298" t="s">
        <v>570</v>
      </c>
      <c r="I169" s="298" t="s">
        <v>532</v>
      </c>
      <c r="J169" s="298">
        <v>120</v>
      </c>
      <c r="K169" s="346"/>
    </row>
    <row r="170" s="1" customFormat="1" ht="15" customHeight="1">
      <c r="B170" s="323"/>
      <c r="C170" s="298" t="s">
        <v>579</v>
      </c>
      <c r="D170" s="298"/>
      <c r="E170" s="298"/>
      <c r="F170" s="321" t="s">
        <v>530</v>
      </c>
      <c r="G170" s="298"/>
      <c r="H170" s="298" t="s">
        <v>580</v>
      </c>
      <c r="I170" s="298" t="s">
        <v>532</v>
      </c>
      <c r="J170" s="298" t="s">
        <v>581</v>
      </c>
      <c r="K170" s="346"/>
    </row>
    <row r="171" s="1" customFormat="1" ht="15" customHeight="1">
      <c r="B171" s="323"/>
      <c r="C171" s="298" t="s">
        <v>91</v>
      </c>
      <c r="D171" s="298"/>
      <c r="E171" s="298"/>
      <c r="F171" s="321" t="s">
        <v>530</v>
      </c>
      <c r="G171" s="298"/>
      <c r="H171" s="298" t="s">
        <v>597</v>
      </c>
      <c r="I171" s="298" t="s">
        <v>532</v>
      </c>
      <c r="J171" s="298" t="s">
        <v>581</v>
      </c>
      <c r="K171" s="346"/>
    </row>
    <row r="172" s="1" customFormat="1" ht="15" customHeight="1">
      <c r="B172" s="323"/>
      <c r="C172" s="298" t="s">
        <v>535</v>
      </c>
      <c r="D172" s="298"/>
      <c r="E172" s="298"/>
      <c r="F172" s="321" t="s">
        <v>536</v>
      </c>
      <c r="G172" s="298"/>
      <c r="H172" s="298" t="s">
        <v>597</v>
      </c>
      <c r="I172" s="298" t="s">
        <v>532</v>
      </c>
      <c r="J172" s="298">
        <v>50</v>
      </c>
      <c r="K172" s="346"/>
    </row>
    <row r="173" s="1" customFormat="1" ht="15" customHeight="1">
      <c r="B173" s="323"/>
      <c r="C173" s="298" t="s">
        <v>538</v>
      </c>
      <c r="D173" s="298"/>
      <c r="E173" s="298"/>
      <c r="F173" s="321" t="s">
        <v>530</v>
      </c>
      <c r="G173" s="298"/>
      <c r="H173" s="298" t="s">
        <v>597</v>
      </c>
      <c r="I173" s="298" t="s">
        <v>540</v>
      </c>
      <c r="J173" s="298"/>
      <c r="K173" s="346"/>
    </row>
    <row r="174" s="1" customFormat="1" ht="15" customHeight="1">
      <c r="B174" s="323"/>
      <c r="C174" s="298" t="s">
        <v>549</v>
      </c>
      <c r="D174" s="298"/>
      <c r="E174" s="298"/>
      <c r="F174" s="321" t="s">
        <v>536</v>
      </c>
      <c r="G174" s="298"/>
      <c r="H174" s="298" t="s">
        <v>597</v>
      </c>
      <c r="I174" s="298" t="s">
        <v>532</v>
      </c>
      <c r="J174" s="298">
        <v>50</v>
      </c>
      <c r="K174" s="346"/>
    </row>
    <row r="175" s="1" customFormat="1" ht="15" customHeight="1">
      <c r="B175" s="323"/>
      <c r="C175" s="298" t="s">
        <v>557</v>
      </c>
      <c r="D175" s="298"/>
      <c r="E175" s="298"/>
      <c r="F175" s="321" t="s">
        <v>536</v>
      </c>
      <c r="G175" s="298"/>
      <c r="H175" s="298" t="s">
        <v>597</v>
      </c>
      <c r="I175" s="298" t="s">
        <v>532</v>
      </c>
      <c r="J175" s="298">
        <v>50</v>
      </c>
      <c r="K175" s="346"/>
    </row>
    <row r="176" s="1" customFormat="1" ht="15" customHeight="1">
      <c r="B176" s="323"/>
      <c r="C176" s="298" t="s">
        <v>555</v>
      </c>
      <c r="D176" s="298"/>
      <c r="E176" s="298"/>
      <c r="F176" s="321" t="s">
        <v>536</v>
      </c>
      <c r="G176" s="298"/>
      <c r="H176" s="298" t="s">
        <v>597</v>
      </c>
      <c r="I176" s="298" t="s">
        <v>532</v>
      </c>
      <c r="J176" s="298">
        <v>50</v>
      </c>
      <c r="K176" s="346"/>
    </row>
    <row r="177" s="1" customFormat="1" ht="15" customHeight="1">
      <c r="B177" s="323"/>
      <c r="C177" s="298" t="s">
        <v>134</v>
      </c>
      <c r="D177" s="298"/>
      <c r="E177" s="298"/>
      <c r="F177" s="321" t="s">
        <v>530</v>
      </c>
      <c r="G177" s="298"/>
      <c r="H177" s="298" t="s">
        <v>598</v>
      </c>
      <c r="I177" s="298" t="s">
        <v>599</v>
      </c>
      <c r="J177" s="298"/>
      <c r="K177" s="346"/>
    </row>
    <row r="178" s="1" customFormat="1" ht="15" customHeight="1">
      <c r="B178" s="323"/>
      <c r="C178" s="298" t="s">
        <v>60</v>
      </c>
      <c r="D178" s="298"/>
      <c r="E178" s="298"/>
      <c r="F178" s="321" t="s">
        <v>530</v>
      </c>
      <c r="G178" s="298"/>
      <c r="H178" s="298" t="s">
        <v>600</v>
      </c>
      <c r="I178" s="298" t="s">
        <v>601</v>
      </c>
      <c r="J178" s="298">
        <v>1</v>
      </c>
      <c r="K178" s="346"/>
    </row>
    <row r="179" s="1" customFormat="1" ht="15" customHeight="1">
      <c r="B179" s="323"/>
      <c r="C179" s="298" t="s">
        <v>56</v>
      </c>
      <c r="D179" s="298"/>
      <c r="E179" s="298"/>
      <c r="F179" s="321" t="s">
        <v>530</v>
      </c>
      <c r="G179" s="298"/>
      <c r="H179" s="298" t="s">
        <v>602</v>
      </c>
      <c r="I179" s="298" t="s">
        <v>532</v>
      </c>
      <c r="J179" s="298">
        <v>20</v>
      </c>
      <c r="K179" s="346"/>
    </row>
    <row r="180" s="1" customFormat="1" ht="15" customHeight="1">
      <c r="B180" s="323"/>
      <c r="C180" s="298" t="s">
        <v>57</v>
      </c>
      <c r="D180" s="298"/>
      <c r="E180" s="298"/>
      <c r="F180" s="321" t="s">
        <v>530</v>
      </c>
      <c r="G180" s="298"/>
      <c r="H180" s="298" t="s">
        <v>603</v>
      </c>
      <c r="I180" s="298" t="s">
        <v>532</v>
      </c>
      <c r="J180" s="298">
        <v>255</v>
      </c>
      <c r="K180" s="346"/>
    </row>
    <row r="181" s="1" customFormat="1" ht="15" customHeight="1">
      <c r="B181" s="323"/>
      <c r="C181" s="298" t="s">
        <v>135</v>
      </c>
      <c r="D181" s="298"/>
      <c r="E181" s="298"/>
      <c r="F181" s="321" t="s">
        <v>530</v>
      </c>
      <c r="G181" s="298"/>
      <c r="H181" s="298" t="s">
        <v>494</v>
      </c>
      <c r="I181" s="298" t="s">
        <v>532</v>
      </c>
      <c r="J181" s="298">
        <v>10</v>
      </c>
      <c r="K181" s="346"/>
    </row>
    <row r="182" s="1" customFormat="1" ht="15" customHeight="1">
      <c r="B182" s="323"/>
      <c r="C182" s="298" t="s">
        <v>136</v>
      </c>
      <c r="D182" s="298"/>
      <c r="E182" s="298"/>
      <c r="F182" s="321" t="s">
        <v>530</v>
      </c>
      <c r="G182" s="298"/>
      <c r="H182" s="298" t="s">
        <v>604</v>
      </c>
      <c r="I182" s="298" t="s">
        <v>565</v>
      </c>
      <c r="J182" s="298"/>
      <c r="K182" s="346"/>
    </row>
    <row r="183" s="1" customFormat="1" ht="15" customHeight="1">
      <c r="B183" s="323"/>
      <c r="C183" s="298" t="s">
        <v>605</v>
      </c>
      <c r="D183" s="298"/>
      <c r="E183" s="298"/>
      <c r="F183" s="321" t="s">
        <v>530</v>
      </c>
      <c r="G183" s="298"/>
      <c r="H183" s="298" t="s">
        <v>606</v>
      </c>
      <c r="I183" s="298" t="s">
        <v>565</v>
      </c>
      <c r="J183" s="298"/>
      <c r="K183" s="346"/>
    </row>
    <row r="184" s="1" customFormat="1" ht="15" customHeight="1">
      <c r="B184" s="323"/>
      <c r="C184" s="298" t="s">
        <v>594</v>
      </c>
      <c r="D184" s="298"/>
      <c r="E184" s="298"/>
      <c r="F184" s="321" t="s">
        <v>530</v>
      </c>
      <c r="G184" s="298"/>
      <c r="H184" s="298" t="s">
        <v>607</v>
      </c>
      <c r="I184" s="298" t="s">
        <v>565</v>
      </c>
      <c r="J184" s="298"/>
      <c r="K184" s="346"/>
    </row>
    <row r="185" s="1" customFormat="1" ht="15" customHeight="1">
      <c r="B185" s="323"/>
      <c r="C185" s="298" t="s">
        <v>138</v>
      </c>
      <c r="D185" s="298"/>
      <c r="E185" s="298"/>
      <c r="F185" s="321" t="s">
        <v>536</v>
      </c>
      <c r="G185" s="298"/>
      <c r="H185" s="298" t="s">
        <v>608</v>
      </c>
      <c r="I185" s="298" t="s">
        <v>532</v>
      </c>
      <c r="J185" s="298">
        <v>50</v>
      </c>
      <c r="K185" s="346"/>
    </row>
    <row r="186" s="1" customFormat="1" ht="15" customHeight="1">
      <c r="B186" s="323"/>
      <c r="C186" s="298" t="s">
        <v>609</v>
      </c>
      <c r="D186" s="298"/>
      <c r="E186" s="298"/>
      <c r="F186" s="321" t="s">
        <v>536</v>
      </c>
      <c r="G186" s="298"/>
      <c r="H186" s="298" t="s">
        <v>610</v>
      </c>
      <c r="I186" s="298" t="s">
        <v>611</v>
      </c>
      <c r="J186" s="298"/>
      <c r="K186" s="346"/>
    </row>
    <row r="187" s="1" customFormat="1" ht="15" customHeight="1">
      <c r="B187" s="323"/>
      <c r="C187" s="298" t="s">
        <v>612</v>
      </c>
      <c r="D187" s="298"/>
      <c r="E187" s="298"/>
      <c r="F187" s="321" t="s">
        <v>536</v>
      </c>
      <c r="G187" s="298"/>
      <c r="H187" s="298" t="s">
        <v>613</v>
      </c>
      <c r="I187" s="298" t="s">
        <v>611</v>
      </c>
      <c r="J187" s="298"/>
      <c r="K187" s="346"/>
    </row>
    <row r="188" s="1" customFormat="1" ht="15" customHeight="1">
      <c r="B188" s="323"/>
      <c r="C188" s="298" t="s">
        <v>614</v>
      </c>
      <c r="D188" s="298"/>
      <c r="E188" s="298"/>
      <c r="F188" s="321" t="s">
        <v>536</v>
      </c>
      <c r="G188" s="298"/>
      <c r="H188" s="298" t="s">
        <v>615</v>
      </c>
      <c r="I188" s="298" t="s">
        <v>611</v>
      </c>
      <c r="J188" s="298"/>
      <c r="K188" s="346"/>
    </row>
    <row r="189" s="1" customFormat="1" ht="15" customHeight="1">
      <c r="B189" s="323"/>
      <c r="C189" s="359" t="s">
        <v>616</v>
      </c>
      <c r="D189" s="298"/>
      <c r="E189" s="298"/>
      <c r="F189" s="321" t="s">
        <v>536</v>
      </c>
      <c r="G189" s="298"/>
      <c r="H189" s="298" t="s">
        <v>617</v>
      </c>
      <c r="I189" s="298" t="s">
        <v>618</v>
      </c>
      <c r="J189" s="360" t="s">
        <v>619</v>
      </c>
      <c r="K189" s="346"/>
    </row>
    <row r="190" s="17" customFormat="1" ht="15" customHeight="1">
      <c r="B190" s="361"/>
      <c r="C190" s="362" t="s">
        <v>620</v>
      </c>
      <c r="D190" s="363"/>
      <c r="E190" s="363"/>
      <c r="F190" s="364" t="s">
        <v>536</v>
      </c>
      <c r="G190" s="363"/>
      <c r="H190" s="363" t="s">
        <v>621</v>
      </c>
      <c r="I190" s="363" t="s">
        <v>618</v>
      </c>
      <c r="J190" s="365" t="s">
        <v>619</v>
      </c>
      <c r="K190" s="366"/>
    </row>
    <row r="191" s="1" customFormat="1" ht="15" customHeight="1">
      <c r="B191" s="323"/>
      <c r="C191" s="359" t="s">
        <v>45</v>
      </c>
      <c r="D191" s="298"/>
      <c r="E191" s="298"/>
      <c r="F191" s="321" t="s">
        <v>530</v>
      </c>
      <c r="G191" s="298"/>
      <c r="H191" s="295" t="s">
        <v>622</v>
      </c>
      <c r="I191" s="298" t="s">
        <v>623</v>
      </c>
      <c r="J191" s="298"/>
      <c r="K191" s="346"/>
    </row>
    <row r="192" s="1" customFormat="1" ht="15" customHeight="1">
      <c r="B192" s="323"/>
      <c r="C192" s="359" t="s">
        <v>624</v>
      </c>
      <c r="D192" s="298"/>
      <c r="E192" s="298"/>
      <c r="F192" s="321" t="s">
        <v>530</v>
      </c>
      <c r="G192" s="298"/>
      <c r="H192" s="298" t="s">
        <v>625</v>
      </c>
      <c r="I192" s="298" t="s">
        <v>565</v>
      </c>
      <c r="J192" s="298"/>
      <c r="K192" s="346"/>
    </row>
    <row r="193" s="1" customFormat="1" ht="15" customHeight="1">
      <c r="B193" s="323"/>
      <c r="C193" s="359" t="s">
        <v>626</v>
      </c>
      <c r="D193" s="298"/>
      <c r="E193" s="298"/>
      <c r="F193" s="321" t="s">
        <v>530</v>
      </c>
      <c r="G193" s="298"/>
      <c r="H193" s="298" t="s">
        <v>627</v>
      </c>
      <c r="I193" s="298" t="s">
        <v>565</v>
      </c>
      <c r="J193" s="298"/>
      <c r="K193" s="346"/>
    </row>
    <row r="194" s="1" customFormat="1" ht="15" customHeight="1">
      <c r="B194" s="323"/>
      <c r="C194" s="359" t="s">
        <v>628</v>
      </c>
      <c r="D194" s="298"/>
      <c r="E194" s="298"/>
      <c r="F194" s="321" t="s">
        <v>536</v>
      </c>
      <c r="G194" s="298"/>
      <c r="H194" s="298" t="s">
        <v>629</v>
      </c>
      <c r="I194" s="298" t="s">
        <v>565</v>
      </c>
      <c r="J194" s="298"/>
      <c r="K194" s="346"/>
    </row>
    <row r="195" s="1" customFormat="1" ht="15" customHeight="1">
      <c r="B195" s="352"/>
      <c r="C195" s="367"/>
      <c r="D195" s="332"/>
      <c r="E195" s="332"/>
      <c r="F195" s="332"/>
      <c r="G195" s="332"/>
      <c r="H195" s="332"/>
      <c r="I195" s="332"/>
      <c r="J195" s="332"/>
      <c r="K195" s="353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34"/>
      <c r="C197" s="344"/>
      <c r="D197" s="344"/>
      <c r="E197" s="344"/>
      <c r="F197" s="354"/>
      <c r="G197" s="344"/>
      <c r="H197" s="344"/>
      <c r="I197" s="344"/>
      <c r="J197" s="344"/>
      <c r="K197" s="334"/>
    </row>
    <row r="198" s="1" customFormat="1" ht="18.75" customHeight="1">
      <c r="B198" s="306"/>
      <c r="C198" s="306"/>
      <c r="D198" s="306"/>
      <c r="E198" s="306"/>
      <c r="F198" s="306"/>
      <c r="G198" s="306"/>
      <c r="H198" s="306"/>
      <c r="I198" s="306"/>
      <c r="J198" s="306"/>
      <c r="K198" s="306"/>
    </row>
    <row r="199" s="1" customFormat="1" ht="13.5">
      <c r="B199" s="285"/>
      <c r="C199" s="286"/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1">
      <c r="B200" s="288"/>
      <c r="C200" s="289" t="s">
        <v>630</v>
      </c>
      <c r="D200" s="289"/>
      <c r="E200" s="289"/>
      <c r="F200" s="289"/>
      <c r="G200" s="289"/>
      <c r="H200" s="289"/>
      <c r="I200" s="289"/>
      <c r="J200" s="289"/>
      <c r="K200" s="290"/>
    </row>
    <row r="201" s="1" customFormat="1" ht="25.5" customHeight="1">
      <c r="B201" s="288"/>
      <c r="C201" s="368" t="s">
        <v>631</v>
      </c>
      <c r="D201" s="368"/>
      <c r="E201" s="368"/>
      <c r="F201" s="368" t="s">
        <v>632</v>
      </c>
      <c r="G201" s="369"/>
      <c r="H201" s="368" t="s">
        <v>633</v>
      </c>
      <c r="I201" s="368"/>
      <c r="J201" s="368"/>
      <c r="K201" s="290"/>
    </row>
    <row r="202" s="1" customFormat="1" ht="5.25" customHeight="1">
      <c r="B202" s="323"/>
      <c r="C202" s="318"/>
      <c r="D202" s="318"/>
      <c r="E202" s="318"/>
      <c r="F202" s="318"/>
      <c r="G202" s="344"/>
      <c r="H202" s="318"/>
      <c r="I202" s="318"/>
      <c r="J202" s="318"/>
      <c r="K202" s="346"/>
    </row>
    <row r="203" s="1" customFormat="1" ht="15" customHeight="1">
      <c r="B203" s="323"/>
      <c r="C203" s="298" t="s">
        <v>623</v>
      </c>
      <c r="D203" s="298"/>
      <c r="E203" s="298"/>
      <c r="F203" s="321" t="s">
        <v>46</v>
      </c>
      <c r="G203" s="298"/>
      <c r="H203" s="298" t="s">
        <v>634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47</v>
      </c>
      <c r="G204" s="298"/>
      <c r="H204" s="298" t="s">
        <v>635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50</v>
      </c>
      <c r="G205" s="298"/>
      <c r="H205" s="298" t="s">
        <v>636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48</v>
      </c>
      <c r="G206" s="298"/>
      <c r="H206" s="298" t="s">
        <v>637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 t="s">
        <v>49</v>
      </c>
      <c r="G207" s="298"/>
      <c r="H207" s="298" t="s">
        <v>638</v>
      </c>
      <c r="I207" s="298"/>
      <c r="J207" s="298"/>
      <c r="K207" s="346"/>
    </row>
    <row r="208" s="1" customFormat="1" ht="15" customHeight="1">
      <c r="B208" s="323"/>
      <c r="C208" s="298"/>
      <c r="D208" s="298"/>
      <c r="E208" s="298"/>
      <c r="F208" s="321"/>
      <c r="G208" s="298"/>
      <c r="H208" s="298"/>
      <c r="I208" s="298"/>
      <c r="J208" s="298"/>
      <c r="K208" s="346"/>
    </row>
    <row r="209" s="1" customFormat="1" ht="15" customHeight="1">
      <c r="B209" s="323"/>
      <c r="C209" s="298" t="s">
        <v>577</v>
      </c>
      <c r="D209" s="298"/>
      <c r="E209" s="298"/>
      <c r="F209" s="321" t="s">
        <v>82</v>
      </c>
      <c r="G209" s="298"/>
      <c r="H209" s="298" t="s">
        <v>639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473</v>
      </c>
      <c r="G210" s="298"/>
      <c r="H210" s="298" t="s">
        <v>474</v>
      </c>
      <c r="I210" s="298"/>
      <c r="J210" s="298"/>
      <c r="K210" s="346"/>
    </row>
    <row r="211" s="1" customFormat="1" ht="15" customHeight="1">
      <c r="B211" s="323"/>
      <c r="C211" s="298"/>
      <c r="D211" s="298"/>
      <c r="E211" s="298"/>
      <c r="F211" s="321" t="s">
        <v>471</v>
      </c>
      <c r="G211" s="298"/>
      <c r="H211" s="298" t="s">
        <v>640</v>
      </c>
      <c r="I211" s="298"/>
      <c r="J211" s="298"/>
      <c r="K211" s="346"/>
    </row>
    <row r="212" s="1" customFormat="1" ht="15" customHeight="1">
      <c r="B212" s="370"/>
      <c r="C212" s="298"/>
      <c r="D212" s="298"/>
      <c r="E212" s="298"/>
      <c r="F212" s="321" t="s">
        <v>475</v>
      </c>
      <c r="G212" s="359"/>
      <c r="H212" s="350" t="s">
        <v>476</v>
      </c>
      <c r="I212" s="350"/>
      <c r="J212" s="350"/>
      <c r="K212" s="371"/>
    </row>
    <row r="213" s="1" customFormat="1" ht="15" customHeight="1">
      <c r="B213" s="370"/>
      <c r="C213" s="298"/>
      <c r="D213" s="298"/>
      <c r="E213" s="298"/>
      <c r="F213" s="321" t="s">
        <v>477</v>
      </c>
      <c r="G213" s="359"/>
      <c r="H213" s="350" t="s">
        <v>641</v>
      </c>
      <c r="I213" s="350"/>
      <c r="J213" s="350"/>
      <c r="K213" s="371"/>
    </row>
    <row r="214" s="1" customFormat="1" ht="15" customHeight="1">
      <c r="B214" s="370"/>
      <c r="C214" s="298"/>
      <c r="D214" s="298"/>
      <c r="E214" s="298"/>
      <c r="F214" s="321"/>
      <c r="G214" s="359"/>
      <c r="H214" s="350"/>
      <c r="I214" s="350"/>
      <c r="J214" s="350"/>
      <c r="K214" s="371"/>
    </row>
    <row r="215" s="1" customFormat="1" ht="15" customHeight="1">
      <c r="B215" s="370"/>
      <c r="C215" s="298" t="s">
        <v>601</v>
      </c>
      <c r="D215" s="298"/>
      <c r="E215" s="298"/>
      <c r="F215" s="321">
        <v>1</v>
      </c>
      <c r="G215" s="359"/>
      <c r="H215" s="350" t="s">
        <v>642</v>
      </c>
      <c r="I215" s="350"/>
      <c r="J215" s="350"/>
      <c r="K215" s="371"/>
    </row>
    <row r="216" s="1" customFormat="1" ht="15" customHeight="1">
      <c r="B216" s="370"/>
      <c r="C216" s="298"/>
      <c r="D216" s="298"/>
      <c r="E216" s="298"/>
      <c r="F216" s="321">
        <v>2</v>
      </c>
      <c r="G216" s="359"/>
      <c r="H216" s="350" t="s">
        <v>643</v>
      </c>
      <c r="I216" s="350"/>
      <c r="J216" s="350"/>
      <c r="K216" s="371"/>
    </row>
    <row r="217" s="1" customFormat="1" ht="15" customHeight="1">
      <c r="B217" s="370"/>
      <c r="C217" s="298"/>
      <c r="D217" s="298"/>
      <c r="E217" s="298"/>
      <c r="F217" s="321">
        <v>3</v>
      </c>
      <c r="G217" s="359"/>
      <c r="H217" s="350" t="s">
        <v>644</v>
      </c>
      <c r="I217" s="350"/>
      <c r="J217" s="350"/>
      <c r="K217" s="371"/>
    </row>
    <row r="218" s="1" customFormat="1" ht="15" customHeight="1">
      <c r="B218" s="370"/>
      <c r="C218" s="298"/>
      <c r="D218" s="298"/>
      <c r="E218" s="298"/>
      <c r="F218" s="321">
        <v>4</v>
      </c>
      <c r="G218" s="359"/>
      <c r="H218" s="350" t="s">
        <v>645</v>
      </c>
      <c r="I218" s="350"/>
      <c r="J218" s="350"/>
      <c r="K218" s="371"/>
    </row>
    <row r="219" s="1" customFormat="1" ht="12.75" customHeight="1">
      <c r="B219" s="372"/>
      <c r="C219" s="373"/>
      <c r="D219" s="373"/>
      <c r="E219" s="373"/>
      <c r="F219" s="373"/>
      <c r="G219" s="373"/>
      <c r="H219" s="373"/>
      <c r="I219" s="373"/>
      <c r="J219" s="373"/>
      <c r="K219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Modernizace zdroje podtlaku v pavilonu E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23. 6. 2024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30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32</v>
      </c>
      <c r="E20" s="40"/>
      <c r="F20" s="40"/>
      <c r="G20" s="40"/>
      <c r="H20" s="40"/>
      <c r="I20" s="144" t="s">
        <v>26</v>
      </c>
      <c r="J20" s="135" t="s">
        <v>33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34</v>
      </c>
      <c r="F21" s="40"/>
      <c r="G21" s="40"/>
      <c r="H21" s="40"/>
      <c r="I21" s="144" t="s">
        <v>29</v>
      </c>
      <c r="J21" s="135" t="s">
        <v>35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36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38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39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41</v>
      </c>
      <c r="E30" s="40"/>
      <c r="F30" s="40"/>
      <c r="G30" s="40"/>
      <c r="H30" s="40"/>
      <c r="I30" s="40"/>
      <c r="J30" s="155">
        <f>ROUNDUP(J94,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43</v>
      </c>
      <c r="G32" s="40"/>
      <c r="H32" s="40"/>
      <c r="I32" s="156" t="s">
        <v>42</v>
      </c>
      <c r="J32" s="156" t="s">
        <v>44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45</v>
      </c>
      <c r="E33" s="144" t="s">
        <v>46</v>
      </c>
      <c r="F33" s="158">
        <f>ROUNDUP((SUM(BE94:BE237)),  2)</f>
        <v>0</v>
      </c>
      <c r="G33" s="40"/>
      <c r="H33" s="40"/>
      <c r="I33" s="159">
        <v>0.21</v>
      </c>
      <c r="J33" s="158">
        <f>ROUNDUP(((SUM(BE94:BE237))*I33),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47</v>
      </c>
      <c r="F34" s="158">
        <f>ROUNDUP((SUM(BF94:BF237)),  2)</f>
        <v>0</v>
      </c>
      <c r="G34" s="40"/>
      <c r="H34" s="40"/>
      <c r="I34" s="159">
        <v>0.12</v>
      </c>
      <c r="J34" s="158">
        <f>ROUNDUP(((SUM(BF94:BF237))*I34),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48</v>
      </c>
      <c r="F35" s="158">
        <f>ROUNDUP((SUM(BG94:BG237)),  2)</f>
        <v>0</v>
      </c>
      <c r="G35" s="40"/>
      <c r="H35" s="40"/>
      <c r="I35" s="159">
        <v>0.21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49</v>
      </c>
      <c r="F36" s="158">
        <f>ROUNDUP((SUM(BH94:BH237)),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ROUNDUP((SUM(BI94:BI237)),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51</v>
      </c>
      <c r="E39" s="162"/>
      <c r="F39" s="162"/>
      <c r="G39" s="163" t="s">
        <v>52</v>
      </c>
      <c r="H39" s="164" t="s">
        <v>53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Modernizace zdroje podtlaku v pavilonu E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D.1.1 - Architektonicko stavební řešení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Žitenická 2084, 412 01 Litoměřice-Předměstí, p. č.</v>
      </c>
      <c r="G52" s="42"/>
      <c r="H52" s="42"/>
      <c r="I52" s="34" t="s">
        <v>23</v>
      </c>
      <c r="J52" s="74" t="str">
        <f>IF(J12="","",J12)</f>
        <v>23. 6. 2024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Krajská zdravotní a. s., Sociální péče 3316/12A, 4</v>
      </c>
      <c r="G54" s="42"/>
      <c r="H54" s="42"/>
      <c r="I54" s="34" t="s">
        <v>32</v>
      </c>
      <c r="J54" s="38" t="str">
        <f>E21</f>
        <v xml:space="preserve">Adam Rujbr Architects, s.r.o.,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Ocea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115</v>
      </c>
      <c r="D57" s="173"/>
      <c r="E57" s="173"/>
      <c r="F57" s="173"/>
      <c r="G57" s="173"/>
      <c r="H57" s="173"/>
      <c r="I57" s="173"/>
      <c r="J57" s="174" t="s">
        <v>116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73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76"/>
      <c r="C60" s="177"/>
      <c r="D60" s="178" t="s">
        <v>118</v>
      </c>
      <c r="E60" s="179"/>
      <c r="F60" s="179"/>
      <c r="G60" s="179"/>
      <c r="H60" s="179"/>
      <c r="I60" s="179"/>
      <c r="J60" s="180">
        <f>J95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119</v>
      </c>
      <c r="E61" s="184"/>
      <c r="F61" s="184"/>
      <c r="G61" s="184"/>
      <c r="H61" s="184"/>
      <c r="I61" s="184"/>
      <c r="J61" s="185">
        <f>J96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120</v>
      </c>
      <c r="E62" s="184"/>
      <c r="F62" s="184"/>
      <c r="G62" s="184"/>
      <c r="H62" s="184"/>
      <c r="I62" s="184"/>
      <c r="J62" s="185">
        <f>J103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121</v>
      </c>
      <c r="E63" s="184"/>
      <c r="F63" s="184"/>
      <c r="G63" s="184"/>
      <c r="H63" s="184"/>
      <c r="I63" s="184"/>
      <c r="J63" s="185">
        <f>J130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122</v>
      </c>
      <c r="E64" s="184"/>
      <c r="F64" s="184"/>
      <c r="G64" s="184"/>
      <c r="H64" s="184"/>
      <c r="I64" s="184"/>
      <c r="J64" s="185">
        <f>J148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123</v>
      </c>
      <c r="E65" s="184"/>
      <c r="F65" s="184"/>
      <c r="G65" s="184"/>
      <c r="H65" s="184"/>
      <c r="I65" s="184"/>
      <c r="J65" s="185">
        <f>J159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124</v>
      </c>
      <c r="E66" s="179"/>
      <c r="F66" s="179"/>
      <c r="G66" s="179"/>
      <c r="H66" s="179"/>
      <c r="I66" s="179"/>
      <c r="J66" s="180">
        <f>J162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125</v>
      </c>
      <c r="E67" s="184"/>
      <c r="F67" s="184"/>
      <c r="G67" s="184"/>
      <c r="H67" s="184"/>
      <c r="I67" s="184"/>
      <c r="J67" s="185">
        <f>J163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126</v>
      </c>
      <c r="E68" s="184"/>
      <c r="F68" s="184"/>
      <c r="G68" s="184"/>
      <c r="H68" s="184"/>
      <c r="I68" s="184"/>
      <c r="J68" s="185">
        <f>J174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127</v>
      </c>
      <c r="E69" s="184"/>
      <c r="F69" s="184"/>
      <c r="G69" s="184"/>
      <c r="H69" s="184"/>
      <c r="I69" s="184"/>
      <c r="J69" s="185">
        <f>J182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128</v>
      </c>
      <c r="E70" s="184"/>
      <c r="F70" s="184"/>
      <c r="G70" s="184"/>
      <c r="H70" s="184"/>
      <c r="I70" s="184"/>
      <c r="J70" s="185">
        <f>J188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129</v>
      </c>
      <c r="E71" s="184"/>
      <c r="F71" s="184"/>
      <c r="G71" s="184"/>
      <c r="H71" s="184"/>
      <c r="I71" s="184"/>
      <c r="J71" s="185">
        <f>J196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130</v>
      </c>
      <c r="E72" s="184"/>
      <c r="F72" s="184"/>
      <c r="G72" s="184"/>
      <c r="H72" s="184"/>
      <c r="I72" s="184"/>
      <c r="J72" s="185">
        <f>J208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131</v>
      </c>
      <c r="E73" s="184"/>
      <c r="F73" s="184"/>
      <c r="G73" s="184"/>
      <c r="H73" s="184"/>
      <c r="I73" s="184"/>
      <c r="J73" s="185">
        <f>J220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132</v>
      </c>
      <c r="E74" s="184"/>
      <c r="F74" s="184"/>
      <c r="G74" s="184"/>
      <c r="H74" s="184"/>
      <c r="I74" s="184"/>
      <c r="J74" s="185">
        <f>J226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133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Modernizace zdroje podtlaku v pavilonu E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112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D.1.1 - Architektonicko stavební řešení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>Žitenická 2084, 412 01 Litoměřice-Předměstí, p. č.</v>
      </c>
      <c r="G88" s="42"/>
      <c r="H88" s="42"/>
      <c r="I88" s="34" t="s">
        <v>23</v>
      </c>
      <c r="J88" s="74" t="str">
        <f>IF(J12="","",J12)</f>
        <v>23. 6. 2024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25</v>
      </c>
      <c r="D90" s="42"/>
      <c r="E90" s="42"/>
      <c r="F90" s="29" t="str">
        <f>E15</f>
        <v>Krajská zdravotní a. s., Sociální péče 3316/12A, 4</v>
      </c>
      <c r="G90" s="42"/>
      <c r="H90" s="42"/>
      <c r="I90" s="34" t="s">
        <v>32</v>
      </c>
      <c r="J90" s="38" t="str">
        <f>E21</f>
        <v xml:space="preserve">Adam Rujbr Architects, s.r.o., 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30</v>
      </c>
      <c r="D91" s="42"/>
      <c r="E91" s="42"/>
      <c r="F91" s="29" t="str">
        <f>IF(E18="","",E18)</f>
        <v>Vyplň údaj</v>
      </c>
      <c r="G91" s="42"/>
      <c r="H91" s="42"/>
      <c r="I91" s="34" t="s">
        <v>36</v>
      </c>
      <c r="J91" s="38" t="str">
        <f>E24</f>
        <v>Ocea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134</v>
      </c>
      <c r="D93" s="190" t="s">
        <v>60</v>
      </c>
      <c r="E93" s="190" t="s">
        <v>56</v>
      </c>
      <c r="F93" s="190" t="s">
        <v>57</v>
      </c>
      <c r="G93" s="190" t="s">
        <v>135</v>
      </c>
      <c r="H93" s="190" t="s">
        <v>136</v>
      </c>
      <c r="I93" s="190" t="s">
        <v>137</v>
      </c>
      <c r="J93" s="190" t="s">
        <v>116</v>
      </c>
      <c r="K93" s="191" t="s">
        <v>138</v>
      </c>
      <c r="L93" s="192"/>
      <c r="M93" s="94" t="s">
        <v>19</v>
      </c>
      <c r="N93" s="95" t="s">
        <v>45</v>
      </c>
      <c r="O93" s="95" t="s">
        <v>139</v>
      </c>
      <c r="P93" s="95" t="s">
        <v>140</v>
      </c>
      <c r="Q93" s="95" t="s">
        <v>141</v>
      </c>
      <c r="R93" s="95" t="s">
        <v>142</v>
      </c>
      <c r="S93" s="95" t="s">
        <v>143</v>
      </c>
      <c r="T93" s="96" t="s">
        <v>144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145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P95+P162</f>
        <v>0</v>
      </c>
      <c r="Q94" s="98"/>
      <c r="R94" s="195">
        <f>R95+R162</f>
        <v>8.6369949000000016</v>
      </c>
      <c r="S94" s="98"/>
      <c r="T94" s="196">
        <f>T95+T162</f>
        <v>1.37684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74</v>
      </c>
      <c r="AU94" s="19" t="s">
        <v>117</v>
      </c>
      <c r="BK94" s="197">
        <f>BK95+BK162</f>
        <v>0</v>
      </c>
    </row>
    <row r="95" s="12" customFormat="1" ht="25.92" customHeight="1">
      <c r="A95" s="12"/>
      <c r="B95" s="198"/>
      <c r="C95" s="199"/>
      <c r="D95" s="200" t="s">
        <v>74</v>
      </c>
      <c r="E95" s="201" t="s">
        <v>146</v>
      </c>
      <c r="F95" s="201" t="s">
        <v>147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P96+P103+P130+P148+P159</f>
        <v>0</v>
      </c>
      <c r="Q95" s="206"/>
      <c r="R95" s="207">
        <f>R96+R103+R130+R148+R159</f>
        <v>7.38051577</v>
      </c>
      <c r="S95" s="206"/>
      <c r="T95" s="208">
        <f>T96+T103+T130+T148+T159</f>
        <v>1.0297200000000002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83</v>
      </c>
      <c r="AT95" s="210" t="s">
        <v>74</v>
      </c>
      <c r="AU95" s="210" t="s">
        <v>75</v>
      </c>
      <c r="AY95" s="209" t="s">
        <v>148</v>
      </c>
      <c r="BK95" s="211">
        <f>BK96+BK103+BK130+BK148+BK159</f>
        <v>0</v>
      </c>
    </row>
    <row r="96" s="12" customFormat="1" ht="22.8" customHeight="1">
      <c r="A96" s="12"/>
      <c r="B96" s="198"/>
      <c r="C96" s="199"/>
      <c r="D96" s="200" t="s">
        <v>74</v>
      </c>
      <c r="E96" s="212" t="s">
        <v>149</v>
      </c>
      <c r="F96" s="212" t="s">
        <v>150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SUM(P97:P102)</f>
        <v>0</v>
      </c>
      <c r="Q96" s="206"/>
      <c r="R96" s="207">
        <f>SUM(R97:R102)</f>
        <v>3.26866977</v>
      </c>
      <c r="S96" s="206"/>
      <c r="T96" s="208">
        <f>SUM(T97:T102)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83</v>
      </c>
      <c r="AT96" s="210" t="s">
        <v>74</v>
      </c>
      <c r="AU96" s="210" t="s">
        <v>83</v>
      </c>
      <c r="AY96" s="209" t="s">
        <v>148</v>
      </c>
      <c r="BK96" s="211">
        <f>SUM(BK97:BK102)</f>
        <v>0</v>
      </c>
    </row>
    <row r="97" s="2" customFormat="1" ht="24.15" customHeight="1">
      <c r="A97" s="40"/>
      <c r="B97" s="41"/>
      <c r="C97" s="214" t="s">
        <v>83</v>
      </c>
      <c r="D97" s="214" t="s">
        <v>151</v>
      </c>
      <c r="E97" s="215" t="s">
        <v>152</v>
      </c>
      <c r="F97" s="216" t="s">
        <v>153</v>
      </c>
      <c r="G97" s="217" t="s">
        <v>154</v>
      </c>
      <c r="H97" s="218">
        <v>2</v>
      </c>
      <c r="I97" s="219"/>
      <c r="J97" s="220">
        <f>ROUND(I97*H97,2)</f>
        <v>0</v>
      </c>
      <c r="K97" s="216" t="s">
        <v>155</v>
      </c>
      <c r="L97" s="46"/>
      <c r="M97" s="221" t="s">
        <v>19</v>
      </c>
      <c r="N97" s="222" t="s">
        <v>46</v>
      </c>
      <c r="O97" s="86"/>
      <c r="P97" s="223">
        <f>O97*H97</f>
        <v>0</v>
      </c>
      <c r="Q97" s="223">
        <v>0.05263</v>
      </c>
      <c r="R97" s="223">
        <f>Q97*H97</f>
        <v>0.10526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156</v>
      </c>
      <c r="AT97" s="225" t="s">
        <v>151</v>
      </c>
      <c r="AU97" s="225" t="s">
        <v>85</v>
      </c>
      <c r="AY97" s="19" t="s">
        <v>148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83</v>
      </c>
      <c r="BK97" s="226">
        <f>ROUND(I97*H97,2)</f>
        <v>0</v>
      </c>
      <c r="BL97" s="19" t="s">
        <v>156</v>
      </c>
      <c r="BM97" s="225" t="s">
        <v>157</v>
      </c>
    </row>
    <row r="98" s="2" customFormat="1">
      <c r="A98" s="40"/>
      <c r="B98" s="41"/>
      <c r="C98" s="42"/>
      <c r="D98" s="227" t="s">
        <v>158</v>
      </c>
      <c r="E98" s="42"/>
      <c r="F98" s="228" t="s">
        <v>159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158</v>
      </c>
      <c r="AU98" s="19" t="s">
        <v>85</v>
      </c>
    </row>
    <row r="99" s="13" customFormat="1">
      <c r="A99" s="13"/>
      <c r="B99" s="232"/>
      <c r="C99" s="233"/>
      <c r="D99" s="234" t="s">
        <v>160</v>
      </c>
      <c r="E99" s="235" t="s">
        <v>19</v>
      </c>
      <c r="F99" s="236" t="s">
        <v>85</v>
      </c>
      <c r="G99" s="233"/>
      <c r="H99" s="237">
        <v>2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160</v>
      </c>
      <c r="AU99" s="243" t="s">
        <v>85</v>
      </c>
      <c r="AV99" s="13" t="s">
        <v>85</v>
      </c>
      <c r="AW99" s="13" t="s">
        <v>161</v>
      </c>
      <c r="AX99" s="13" t="s">
        <v>83</v>
      </c>
      <c r="AY99" s="243" t="s">
        <v>148</v>
      </c>
    </row>
    <row r="100" s="2" customFormat="1" ht="24.15" customHeight="1">
      <c r="A100" s="40"/>
      <c r="B100" s="41"/>
      <c r="C100" s="214" t="s">
        <v>85</v>
      </c>
      <c r="D100" s="214" t="s">
        <v>151</v>
      </c>
      <c r="E100" s="215" t="s">
        <v>162</v>
      </c>
      <c r="F100" s="216" t="s">
        <v>163</v>
      </c>
      <c r="G100" s="217" t="s">
        <v>164</v>
      </c>
      <c r="H100" s="218">
        <v>39.937</v>
      </c>
      <c r="I100" s="219"/>
      <c r="J100" s="220">
        <f>ROUND(I100*H100,2)</f>
        <v>0</v>
      </c>
      <c r="K100" s="216" t="s">
        <v>155</v>
      </c>
      <c r="L100" s="46"/>
      <c r="M100" s="221" t="s">
        <v>19</v>
      </c>
      <c r="N100" s="222" t="s">
        <v>46</v>
      </c>
      <c r="O100" s="86"/>
      <c r="P100" s="223">
        <f>O100*H100</f>
        <v>0</v>
      </c>
      <c r="Q100" s="223">
        <v>0.07921</v>
      </c>
      <c r="R100" s="223">
        <f>Q100*H100</f>
        <v>3.16340977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156</v>
      </c>
      <c r="AT100" s="225" t="s">
        <v>151</v>
      </c>
      <c r="AU100" s="225" t="s">
        <v>85</v>
      </c>
      <c r="AY100" s="19" t="s">
        <v>148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83</v>
      </c>
      <c r="BK100" s="226">
        <f>ROUND(I100*H100,2)</f>
        <v>0</v>
      </c>
      <c r="BL100" s="19" t="s">
        <v>156</v>
      </c>
      <c r="BM100" s="225" t="s">
        <v>165</v>
      </c>
    </row>
    <row r="101" s="2" customFormat="1">
      <c r="A101" s="40"/>
      <c r="B101" s="41"/>
      <c r="C101" s="42"/>
      <c r="D101" s="227" t="s">
        <v>158</v>
      </c>
      <c r="E101" s="42"/>
      <c r="F101" s="228" t="s">
        <v>166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158</v>
      </c>
      <c r="AU101" s="19" t="s">
        <v>85</v>
      </c>
    </row>
    <row r="102" s="13" customFormat="1">
      <c r="A102" s="13"/>
      <c r="B102" s="232"/>
      <c r="C102" s="233"/>
      <c r="D102" s="234" t="s">
        <v>160</v>
      </c>
      <c r="E102" s="235" t="s">
        <v>19</v>
      </c>
      <c r="F102" s="236" t="s">
        <v>167</v>
      </c>
      <c r="G102" s="233"/>
      <c r="H102" s="237">
        <v>39.93731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160</v>
      </c>
      <c r="AU102" s="243" t="s">
        <v>85</v>
      </c>
      <c r="AV102" s="13" t="s">
        <v>85</v>
      </c>
      <c r="AW102" s="13" t="s">
        <v>161</v>
      </c>
      <c r="AX102" s="13" t="s">
        <v>83</v>
      </c>
      <c r="AY102" s="243" t="s">
        <v>148</v>
      </c>
    </row>
    <row r="103" s="12" customFormat="1" ht="22.8" customHeight="1">
      <c r="A103" s="12"/>
      <c r="B103" s="198"/>
      <c r="C103" s="199"/>
      <c r="D103" s="200" t="s">
        <v>74</v>
      </c>
      <c r="E103" s="212" t="s">
        <v>168</v>
      </c>
      <c r="F103" s="212" t="s">
        <v>169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SUM(P104:P129)</f>
        <v>0</v>
      </c>
      <c r="Q103" s="206"/>
      <c r="R103" s="207">
        <f>SUM(R104:R129)</f>
        <v>4.0689997000000008</v>
      </c>
      <c r="S103" s="206"/>
      <c r="T103" s="208">
        <f>SUM(T104:T129)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83</v>
      </c>
      <c r="AT103" s="210" t="s">
        <v>74</v>
      </c>
      <c r="AU103" s="210" t="s">
        <v>83</v>
      </c>
      <c r="AY103" s="209" t="s">
        <v>148</v>
      </c>
      <c r="BK103" s="211">
        <f>SUM(BK104:BK129)</f>
        <v>0</v>
      </c>
    </row>
    <row r="104" s="2" customFormat="1" ht="24.15" customHeight="1">
      <c r="A104" s="40"/>
      <c r="B104" s="41"/>
      <c r="C104" s="214" t="s">
        <v>149</v>
      </c>
      <c r="D104" s="214" t="s">
        <v>151</v>
      </c>
      <c r="E104" s="215" t="s">
        <v>170</v>
      </c>
      <c r="F104" s="216" t="s">
        <v>171</v>
      </c>
      <c r="G104" s="217" t="s">
        <v>164</v>
      </c>
      <c r="H104" s="218">
        <v>79.875</v>
      </c>
      <c r="I104" s="219"/>
      <c r="J104" s="220">
        <f>ROUND(I104*H104,2)</f>
        <v>0</v>
      </c>
      <c r="K104" s="216" t="s">
        <v>155</v>
      </c>
      <c r="L104" s="46"/>
      <c r="M104" s="221" t="s">
        <v>19</v>
      </c>
      <c r="N104" s="222" t="s">
        <v>46</v>
      </c>
      <c r="O104" s="86"/>
      <c r="P104" s="223">
        <f>O104*H104</f>
        <v>0</v>
      </c>
      <c r="Q104" s="223">
        <v>0.00438</v>
      </c>
      <c r="R104" s="223">
        <f>Q104*H104</f>
        <v>0.3498525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156</v>
      </c>
      <c r="AT104" s="225" t="s">
        <v>151</v>
      </c>
      <c r="AU104" s="225" t="s">
        <v>85</v>
      </c>
      <c r="AY104" s="19" t="s">
        <v>148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83</v>
      </c>
      <c r="BK104" s="226">
        <f>ROUND(I104*H104,2)</f>
        <v>0</v>
      </c>
      <c r="BL104" s="19" t="s">
        <v>156</v>
      </c>
      <c r="BM104" s="225" t="s">
        <v>172</v>
      </c>
    </row>
    <row r="105" s="2" customFormat="1">
      <c r="A105" s="40"/>
      <c r="B105" s="41"/>
      <c r="C105" s="42"/>
      <c r="D105" s="227" t="s">
        <v>158</v>
      </c>
      <c r="E105" s="42"/>
      <c r="F105" s="228" t="s">
        <v>173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85</v>
      </c>
    </row>
    <row r="106" s="13" customFormat="1">
      <c r="A106" s="13"/>
      <c r="B106" s="232"/>
      <c r="C106" s="233"/>
      <c r="D106" s="234" t="s">
        <v>160</v>
      </c>
      <c r="E106" s="235" t="s">
        <v>19</v>
      </c>
      <c r="F106" s="236" t="s">
        <v>167</v>
      </c>
      <c r="G106" s="233"/>
      <c r="H106" s="237">
        <v>39.93731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160</v>
      </c>
      <c r="AU106" s="243" t="s">
        <v>85</v>
      </c>
      <c r="AV106" s="13" t="s">
        <v>85</v>
      </c>
      <c r="AW106" s="13" t="s">
        <v>161</v>
      </c>
      <c r="AX106" s="13" t="s">
        <v>75</v>
      </c>
      <c r="AY106" s="243" t="s">
        <v>148</v>
      </c>
    </row>
    <row r="107" s="13" customFormat="1">
      <c r="A107" s="13"/>
      <c r="B107" s="232"/>
      <c r="C107" s="233"/>
      <c r="D107" s="234" t="s">
        <v>160</v>
      </c>
      <c r="E107" s="235" t="s">
        <v>19</v>
      </c>
      <c r="F107" s="236" t="s">
        <v>167</v>
      </c>
      <c r="G107" s="233"/>
      <c r="H107" s="237">
        <v>39.93731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160</v>
      </c>
      <c r="AU107" s="243" t="s">
        <v>85</v>
      </c>
      <c r="AV107" s="13" t="s">
        <v>85</v>
      </c>
      <c r="AW107" s="13" t="s">
        <v>161</v>
      </c>
      <c r="AX107" s="13" t="s">
        <v>75</v>
      </c>
      <c r="AY107" s="243" t="s">
        <v>148</v>
      </c>
    </row>
    <row r="108" s="14" customFormat="1">
      <c r="A108" s="14"/>
      <c r="B108" s="244"/>
      <c r="C108" s="245"/>
      <c r="D108" s="234" t="s">
        <v>160</v>
      </c>
      <c r="E108" s="246" t="s">
        <v>19</v>
      </c>
      <c r="F108" s="247" t="s">
        <v>174</v>
      </c>
      <c r="G108" s="245"/>
      <c r="H108" s="248">
        <v>79.87462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160</v>
      </c>
      <c r="AU108" s="254" t="s">
        <v>85</v>
      </c>
      <c r="AV108" s="14" t="s">
        <v>156</v>
      </c>
      <c r="AW108" s="14" t="s">
        <v>161</v>
      </c>
      <c r="AX108" s="14" t="s">
        <v>83</v>
      </c>
      <c r="AY108" s="254" t="s">
        <v>148</v>
      </c>
    </row>
    <row r="109" s="2" customFormat="1" ht="24.15" customHeight="1">
      <c r="A109" s="40"/>
      <c r="B109" s="41"/>
      <c r="C109" s="214" t="s">
        <v>156</v>
      </c>
      <c r="D109" s="214" t="s">
        <v>151</v>
      </c>
      <c r="E109" s="215" t="s">
        <v>175</v>
      </c>
      <c r="F109" s="216" t="s">
        <v>176</v>
      </c>
      <c r="G109" s="217" t="s">
        <v>164</v>
      </c>
      <c r="H109" s="218">
        <v>79.875</v>
      </c>
      <c r="I109" s="219"/>
      <c r="J109" s="220">
        <f>ROUND(I109*H109,2)</f>
        <v>0</v>
      </c>
      <c r="K109" s="216" t="s">
        <v>155</v>
      </c>
      <c r="L109" s="46"/>
      <c r="M109" s="221" t="s">
        <v>19</v>
      </c>
      <c r="N109" s="222" t="s">
        <v>46</v>
      </c>
      <c r="O109" s="86"/>
      <c r="P109" s="223">
        <f>O109*H109</f>
        <v>0</v>
      </c>
      <c r="Q109" s="223">
        <v>0.01838</v>
      </c>
      <c r="R109" s="223">
        <f>Q109*H109</f>
        <v>1.4681025000000003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156</v>
      </c>
      <c r="AT109" s="225" t="s">
        <v>151</v>
      </c>
      <c r="AU109" s="225" t="s">
        <v>85</v>
      </c>
      <c r="AY109" s="19" t="s">
        <v>148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83</v>
      </c>
      <c r="BK109" s="226">
        <f>ROUND(I109*H109,2)</f>
        <v>0</v>
      </c>
      <c r="BL109" s="19" t="s">
        <v>156</v>
      </c>
      <c r="BM109" s="225" t="s">
        <v>177</v>
      </c>
    </row>
    <row r="110" s="2" customFormat="1">
      <c r="A110" s="40"/>
      <c r="B110" s="41"/>
      <c r="C110" s="42"/>
      <c r="D110" s="227" t="s">
        <v>158</v>
      </c>
      <c r="E110" s="42"/>
      <c r="F110" s="228" t="s">
        <v>178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158</v>
      </c>
      <c r="AU110" s="19" t="s">
        <v>85</v>
      </c>
    </row>
    <row r="111" s="13" customFormat="1">
      <c r="A111" s="13"/>
      <c r="B111" s="232"/>
      <c r="C111" s="233"/>
      <c r="D111" s="234" t="s">
        <v>160</v>
      </c>
      <c r="E111" s="235" t="s">
        <v>19</v>
      </c>
      <c r="F111" s="236" t="s">
        <v>167</v>
      </c>
      <c r="G111" s="233"/>
      <c r="H111" s="237">
        <v>39.93731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160</v>
      </c>
      <c r="AU111" s="243" t="s">
        <v>85</v>
      </c>
      <c r="AV111" s="13" t="s">
        <v>85</v>
      </c>
      <c r="AW111" s="13" t="s">
        <v>161</v>
      </c>
      <c r="AX111" s="13" t="s">
        <v>75</v>
      </c>
      <c r="AY111" s="243" t="s">
        <v>148</v>
      </c>
    </row>
    <row r="112" s="13" customFormat="1">
      <c r="A112" s="13"/>
      <c r="B112" s="232"/>
      <c r="C112" s="233"/>
      <c r="D112" s="234" t="s">
        <v>160</v>
      </c>
      <c r="E112" s="235" t="s">
        <v>19</v>
      </c>
      <c r="F112" s="236" t="s">
        <v>167</v>
      </c>
      <c r="G112" s="233"/>
      <c r="H112" s="237">
        <v>39.93731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160</v>
      </c>
      <c r="AU112" s="243" t="s">
        <v>85</v>
      </c>
      <c r="AV112" s="13" t="s">
        <v>85</v>
      </c>
      <c r="AW112" s="13" t="s">
        <v>161</v>
      </c>
      <c r="AX112" s="13" t="s">
        <v>75</v>
      </c>
      <c r="AY112" s="243" t="s">
        <v>148</v>
      </c>
    </row>
    <row r="113" s="14" customFormat="1">
      <c r="A113" s="14"/>
      <c r="B113" s="244"/>
      <c r="C113" s="245"/>
      <c r="D113" s="234" t="s">
        <v>160</v>
      </c>
      <c r="E113" s="246" t="s">
        <v>19</v>
      </c>
      <c r="F113" s="247" t="s">
        <v>174</v>
      </c>
      <c r="G113" s="245"/>
      <c r="H113" s="248">
        <v>79.87462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160</v>
      </c>
      <c r="AU113" s="254" t="s">
        <v>85</v>
      </c>
      <c r="AV113" s="14" t="s">
        <v>156</v>
      </c>
      <c r="AW113" s="14" t="s">
        <v>161</v>
      </c>
      <c r="AX113" s="14" t="s">
        <v>83</v>
      </c>
      <c r="AY113" s="254" t="s">
        <v>148</v>
      </c>
    </row>
    <row r="114" s="2" customFormat="1" ht="24.15" customHeight="1">
      <c r="A114" s="40"/>
      <c r="B114" s="41"/>
      <c r="C114" s="214" t="s">
        <v>179</v>
      </c>
      <c r="D114" s="214" t="s">
        <v>151</v>
      </c>
      <c r="E114" s="215" t="s">
        <v>180</v>
      </c>
      <c r="F114" s="216" t="s">
        <v>181</v>
      </c>
      <c r="G114" s="217" t="s">
        <v>164</v>
      </c>
      <c r="H114" s="218">
        <v>258.832</v>
      </c>
      <c r="I114" s="219"/>
      <c r="J114" s="220">
        <f>ROUND(I114*H114,2)</f>
        <v>0</v>
      </c>
      <c r="K114" s="216" t="s">
        <v>155</v>
      </c>
      <c r="L114" s="46"/>
      <c r="M114" s="221" t="s">
        <v>19</v>
      </c>
      <c r="N114" s="222" t="s">
        <v>46</v>
      </c>
      <c r="O114" s="86"/>
      <c r="P114" s="223">
        <f>O114*H114</f>
        <v>0</v>
      </c>
      <c r="Q114" s="223">
        <v>0.0057</v>
      </c>
      <c r="R114" s="223">
        <f>Q114*H114</f>
        <v>1.4753424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156</v>
      </c>
      <c r="AT114" s="225" t="s">
        <v>151</v>
      </c>
      <c r="AU114" s="225" t="s">
        <v>85</v>
      </c>
      <c r="AY114" s="19" t="s">
        <v>148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83</v>
      </c>
      <c r="BK114" s="226">
        <f>ROUND(I114*H114,2)</f>
        <v>0</v>
      </c>
      <c r="BL114" s="19" t="s">
        <v>156</v>
      </c>
      <c r="BM114" s="225" t="s">
        <v>182</v>
      </c>
    </row>
    <row r="115" s="2" customFormat="1">
      <c r="A115" s="40"/>
      <c r="B115" s="41"/>
      <c r="C115" s="42"/>
      <c r="D115" s="227" t="s">
        <v>158</v>
      </c>
      <c r="E115" s="42"/>
      <c r="F115" s="228" t="s">
        <v>183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158</v>
      </c>
      <c r="AU115" s="19" t="s">
        <v>85</v>
      </c>
    </row>
    <row r="116" s="15" customFormat="1">
      <c r="A116" s="15"/>
      <c r="B116" s="255"/>
      <c r="C116" s="256"/>
      <c r="D116" s="234" t="s">
        <v>160</v>
      </c>
      <c r="E116" s="257" t="s">
        <v>19</v>
      </c>
      <c r="F116" s="258" t="s">
        <v>184</v>
      </c>
      <c r="G116" s="256"/>
      <c r="H116" s="257" t="s">
        <v>19</v>
      </c>
      <c r="I116" s="259"/>
      <c r="J116" s="256"/>
      <c r="K116" s="256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160</v>
      </c>
      <c r="AU116" s="264" t="s">
        <v>85</v>
      </c>
      <c r="AV116" s="15" t="s">
        <v>83</v>
      </c>
      <c r="AW116" s="15" t="s">
        <v>161</v>
      </c>
      <c r="AX116" s="15" t="s">
        <v>75</v>
      </c>
      <c r="AY116" s="264" t="s">
        <v>148</v>
      </c>
    </row>
    <row r="117" s="13" customFormat="1">
      <c r="A117" s="13"/>
      <c r="B117" s="232"/>
      <c r="C117" s="233"/>
      <c r="D117" s="234" t="s">
        <v>160</v>
      </c>
      <c r="E117" s="235" t="s">
        <v>19</v>
      </c>
      <c r="F117" s="236" t="s">
        <v>185</v>
      </c>
      <c r="G117" s="233"/>
      <c r="H117" s="237">
        <v>135.42705000000002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160</v>
      </c>
      <c r="AU117" s="243" t="s">
        <v>85</v>
      </c>
      <c r="AV117" s="13" t="s">
        <v>85</v>
      </c>
      <c r="AW117" s="13" t="s">
        <v>161</v>
      </c>
      <c r="AX117" s="13" t="s">
        <v>75</v>
      </c>
      <c r="AY117" s="243" t="s">
        <v>148</v>
      </c>
    </row>
    <row r="118" s="15" customFormat="1">
      <c r="A118" s="15"/>
      <c r="B118" s="255"/>
      <c r="C118" s="256"/>
      <c r="D118" s="234" t="s">
        <v>160</v>
      </c>
      <c r="E118" s="257" t="s">
        <v>19</v>
      </c>
      <c r="F118" s="258" t="s">
        <v>186</v>
      </c>
      <c r="G118" s="256"/>
      <c r="H118" s="257" t="s">
        <v>19</v>
      </c>
      <c r="I118" s="259"/>
      <c r="J118" s="256"/>
      <c r="K118" s="256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160</v>
      </c>
      <c r="AU118" s="264" t="s">
        <v>85</v>
      </c>
      <c r="AV118" s="15" t="s">
        <v>83</v>
      </c>
      <c r="AW118" s="15" t="s">
        <v>161</v>
      </c>
      <c r="AX118" s="15" t="s">
        <v>75</v>
      </c>
      <c r="AY118" s="264" t="s">
        <v>148</v>
      </c>
    </row>
    <row r="119" s="13" customFormat="1">
      <c r="A119" s="13"/>
      <c r="B119" s="232"/>
      <c r="C119" s="233"/>
      <c r="D119" s="234" t="s">
        <v>160</v>
      </c>
      <c r="E119" s="235" t="s">
        <v>19</v>
      </c>
      <c r="F119" s="236" t="s">
        <v>187</v>
      </c>
      <c r="G119" s="233"/>
      <c r="H119" s="237">
        <v>123.4045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160</v>
      </c>
      <c r="AU119" s="243" t="s">
        <v>85</v>
      </c>
      <c r="AV119" s="13" t="s">
        <v>85</v>
      </c>
      <c r="AW119" s="13" t="s">
        <v>161</v>
      </c>
      <c r="AX119" s="13" t="s">
        <v>75</v>
      </c>
      <c r="AY119" s="243" t="s">
        <v>148</v>
      </c>
    </row>
    <row r="120" s="14" customFormat="1">
      <c r="A120" s="14"/>
      <c r="B120" s="244"/>
      <c r="C120" s="245"/>
      <c r="D120" s="234" t="s">
        <v>160</v>
      </c>
      <c r="E120" s="246" t="s">
        <v>19</v>
      </c>
      <c r="F120" s="247" t="s">
        <v>174</v>
      </c>
      <c r="G120" s="245"/>
      <c r="H120" s="248">
        <v>258.83155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160</v>
      </c>
      <c r="AU120" s="254" t="s">
        <v>85</v>
      </c>
      <c r="AV120" s="14" t="s">
        <v>156</v>
      </c>
      <c r="AW120" s="14" t="s">
        <v>161</v>
      </c>
      <c r="AX120" s="14" t="s">
        <v>83</v>
      </c>
      <c r="AY120" s="254" t="s">
        <v>148</v>
      </c>
    </row>
    <row r="121" s="2" customFormat="1" ht="21.75" customHeight="1">
      <c r="A121" s="40"/>
      <c r="B121" s="41"/>
      <c r="C121" s="214" t="s">
        <v>168</v>
      </c>
      <c r="D121" s="214" t="s">
        <v>151</v>
      </c>
      <c r="E121" s="215" t="s">
        <v>188</v>
      </c>
      <c r="F121" s="216" t="s">
        <v>189</v>
      </c>
      <c r="G121" s="217" t="s">
        <v>190</v>
      </c>
      <c r="H121" s="218">
        <v>0.29</v>
      </c>
      <c r="I121" s="219"/>
      <c r="J121" s="220">
        <f>ROUND(I121*H121,2)</f>
        <v>0</v>
      </c>
      <c r="K121" s="216" t="s">
        <v>155</v>
      </c>
      <c r="L121" s="46"/>
      <c r="M121" s="221" t="s">
        <v>19</v>
      </c>
      <c r="N121" s="222" t="s">
        <v>46</v>
      </c>
      <c r="O121" s="86"/>
      <c r="P121" s="223">
        <f>O121*H121</f>
        <v>0</v>
      </c>
      <c r="Q121" s="223">
        <v>2.50187</v>
      </c>
      <c r="R121" s="223">
        <f>Q121*H121</f>
        <v>0.72554229999999984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156</v>
      </c>
      <c r="AT121" s="225" t="s">
        <v>151</v>
      </c>
      <c r="AU121" s="225" t="s">
        <v>85</v>
      </c>
      <c r="AY121" s="19" t="s">
        <v>148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83</v>
      </c>
      <c r="BK121" s="226">
        <f>ROUND(I121*H121,2)</f>
        <v>0</v>
      </c>
      <c r="BL121" s="19" t="s">
        <v>156</v>
      </c>
      <c r="BM121" s="225" t="s">
        <v>191</v>
      </c>
    </row>
    <row r="122" s="2" customFormat="1">
      <c r="A122" s="40"/>
      <c r="B122" s="41"/>
      <c r="C122" s="42"/>
      <c r="D122" s="227" t="s">
        <v>158</v>
      </c>
      <c r="E122" s="42"/>
      <c r="F122" s="228" t="s">
        <v>192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158</v>
      </c>
      <c r="AU122" s="19" t="s">
        <v>85</v>
      </c>
    </row>
    <row r="123" s="13" customFormat="1">
      <c r="A123" s="13"/>
      <c r="B123" s="232"/>
      <c r="C123" s="233"/>
      <c r="D123" s="234" t="s">
        <v>160</v>
      </c>
      <c r="E123" s="235" t="s">
        <v>19</v>
      </c>
      <c r="F123" s="236" t="s">
        <v>193</v>
      </c>
      <c r="G123" s="233"/>
      <c r="H123" s="237">
        <v>0.2904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160</v>
      </c>
      <c r="AU123" s="243" t="s">
        <v>85</v>
      </c>
      <c r="AV123" s="13" t="s">
        <v>85</v>
      </c>
      <c r="AW123" s="13" t="s">
        <v>161</v>
      </c>
      <c r="AX123" s="13" t="s">
        <v>83</v>
      </c>
      <c r="AY123" s="243" t="s">
        <v>148</v>
      </c>
    </row>
    <row r="124" s="2" customFormat="1" ht="21.75" customHeight="1">
      <c r="A124" s="40"/>
      <c r="B124" s="41"/>
      <c r="C124" s="214" t="s">
        <v>194</v>
      </c>
      <c r="D124" s="214" t="s">
        <v>151</v>
      </c>
      <c r="E124" s="215" t="s">
        <v>195</v>
      </c>
      <c r="F124" s="216" t="s">
        <v>196</v>
      </c>
      <c r="G124" s="217" t="s">
        <v>190</v>
      </c>
      <c r="H124" s="218">
        <v>0.29</v>
      </c>
      <c r="I124" s="219"/>
      <c r="J124" s="220">
        <f>ROUND(I124*H124,2)</f>
        <v>0</v>
      </c>
      <c r="K124" s="216" t="s">
        <v>155</v>
      </c>
      <c r="L124" s="46"/>
      <c r="M124" s="221" t="s">
        <v>19</v>
      </c>
      <c r="N124" s="222" t="s">
        <v>46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156</v>
      </c>
      <c r="AT124" s="225" t="s">
        <v>151</v>
      </c>
      <c r="AU124" s="225" t="s">
        <v>85</v>
      </c>
      <c r="AY124" s="19" t="s">
        <v>148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83</v>
      </c>
      <c r="BK124" s="226">
        <f>ROUND(I124*H124,2)</f>
        <v>0</v>
      </c>
      <c r="BL124" s="19" t="s">
        <v>156</v>
      </c>
      <c r="BM124" s="225" t="s">
        <v>197</v>
      </c>
    </row>
    <row r="125" s="2" customFormat="1">
      <c r="A125" s="40"/>
      <c r="B125" s="41"/>
      <c r="C125" s="42"/>
      <c r="D125" s="227" t="s">
        <v>158</v>
      </c>
      <c r="E125" s="42"/>
      <c r="F125" s="228" t="s">
        <v>198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158</v>
      </c>
      <c r="AU125" s="19" t="s">
        <v>85</v>
      </c>
    </row>
    <row r="126" s="13" customFormat="1">
      <c r="A126" s="13"/>
      <c r="B126" s="232"/>
      <c r="C126" s="233"/>
      <c r="D126" s="234" t="s">
        <v>160</v>
      </c>
      <c r="E126" s="235" t="s">
        <v>19</v>
      </c>
      <c r="F126" s="236" t="s">
        <v>193</v>
      </c>
      <c r="G126" s="233"/>
      <c r="H126" s="237">
        <v>0.2904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160</v>
      </c>
      <c r="AU126" s="243" t="s">
        <v>85</v>
      </c>
      <c r="AV126" s="13" t="s">
        <v>85</v>
      </c>
      <c r="AW126" s="13" t="s">
        <v>161</v>
      </c>
      <c r="AX126" s="13" t="s">
        <v>83</v>
      </c>
      <c r="AY126" s="243" t="s">
        <v>148</v>
      </c>
    </row>
    <row r="127" s="2" customFormat="1" ht="24.15" customHeight="1">
      <c r="A127" s="40"/>
      <c r="B127" s="41"/>
      <c r="C127" s="214" t="s">
        <v>199</v>
      </c>
      <c r="D127" s="214" t="s">
        <v>151</v>
      </c>
      <c r="E127" s="215" t="s">
        <v>200</v>
      </c>
      <c r="F127" s="216" t="s">
        <v>201</v>
      </c>
      <c r="G127" s="217" t="s">
        <v>154</v>
      </c>
      <c r="H127" s="218">
        <v>3</v>
      </c>
      <c r="I127" s="219"/>
      <c r="J127" s="220">
        <f>ROUND(I127*H127,2)</f>
        <v>0</v>
      </c>
      <c r="K127" s="216" t="s">
        <v>155</v>
      </c>
      <c r="L127" s="46"/>
      <c r="M127" s="221" t="s">
        <v>19</v>
      </c>
      <c r="N127" s="222" t="s">
        <v>46</v>
      </c>
      <c r="O127" s="86"/>
      <c r="P127" s="223">
        <f>O127*H127</f>
        <v>0</v>
      </c>
      <c r="Q127" s="223">
        <v>0.00048</v>
      </c>
      <c r="R127" s="223">
        <f>Q127*H127</f>
        <v>0.00144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156</v>
      </c>
      <c r="AT127" s="225" t="s">
        <v>151</v>
      </c>
      <c r="AU127" s="225" t="s">
        <v>85</v>
      </c>
      <c r="AY127" s="19" t="s">
        <v>148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83</v>
      </c>
      <c r="BK127" s="226">
        <f>ROUND(I127*H127,2)</f>
        <v>0</v>
      </c>
      <c r="BL127" s="19" t="s">
        <v>156</v>
      </c>
      <c r="BM127" s="225" t="s">
        <v>202</v>
      </c>
    </row>
    <row r="128" s="2" customFormat="1">
      <c r="A128" s="40"/>
      <c r="B128" s="41"/>
      <c r="C128" s="42"/>
      <c r="D128" s="227" t="s">
        <v>158</v>
      </c>
      <c r="E128" s="42"/>
      <c r="F128" s="228" t="s">
        <v>203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158</v>
      </c>
      <c r="AU128" s="19" t="s">
        <v>85</v>
      </c>
    </row>
    <row r="129" s="2" customFormat="1" ht="16.5" customHeight="1">
      <c r="A129" s="40"/>
      <c r="B129" s="41"/>
      <c r="C129" s="265" t="s">
        <v>204</v>
      </c>
      <c r="D129" s="265" t="s">
        <v>205</v>
      </c>
      <c r="E129" s="266" t="s">
        <v>206</v>
      </c>
      <c r="F129" s="267" t="s">
        <v>207</v>
      </c>
      <c r="G129" s="268" t="s">
        <v>154</v>
      </c>
      <c r="H129" s="269">
        <v>3</v>
      </c>
      <c r="I129" s="270"/>
      <c r="J129" s="271">
        <f>ROUND(I129*H129,2)</f>
        <v>0</v>
      </c>
      <c r="K129" s="267" t="s">
        <v>155</v>
      </c>
      <c r="L129" s="272"/>
      <c r="M129" s="273" t="s">
        <v>19</v>
      </c>
      <c r="N129" s="274" t="s">
        <v>46</v>
      </c>
      <c r="O129" s="86"/>
      <c r="P129" s="223">
        <f>O129*H129</f>
        <v>0</v>
      </c>
      <c r="Q129" s="223">
        <v>0.016240000000000002</v>
      </c>
      <c r="R129" s="223">
        <f>Q129*H129</f>
        <v>0.04872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199</v>
      </c>
      <c r="AT129" s="225" t="s">
        <v>205</v>
      </c>
      <c r="AU129" s="225" t="s">
        <v>85</v>
      </c>
      <c r="AY129" s="19" t="s">
        <v>148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83</v>
      </c>
      <c r="BK129" s="226">
        <f>ROUND(I129*H129,2)</f>
        <v>0</v>
      </c>
      <c r="BL129" s="19" t="s">
        <v>156</v>
      </c>
      <c r="BM129" s="225" t="s">
        <v>208</v>
      </c>
    </row>
    <row r="130" s="12" customFormat="1" ht="22.8" customHeight="1">
      <c r="A130" s="12"/>
      <c r="B130" s="198"/>
      <c r="C130" s="199"/>
      <c r="D130" s="200" t="s">
        <v>74</v>
      </c>
      <c r="E130" s="212" t="s">
        <v>204</v>
      </c>
      <c r="F130" s="212" t="s">
        <v>209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SUM(P131:P147)</f>
        <v>0</v>
      </c>
      <c r="Q130" s="206"/>
      <c r="R130" s="207">
        <f>SUM(R131:R147)</f>
        <v>0.0428463</v>
      </c>
      <c r="S130" s="206"/>
      <c r="T130" s="208">
        <f>SUM(T131:T147)</f>
        <v>1.0297200000000002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83</v>
      </c>
      <c r="AT130" s="210" t="s">
        <v>74</v>
      </c>
      <c r="AU130" s="210" t="s">
        <v>83</v>
      </c>
      <c r="AY130" s="209" t="s">
        <v>148</v>
      </c>
      <c r="BK130" s="211">
        <f>SUM(BK131:BK147)</f>
        <v>0</v>
      </c>
    </row>
    <row r="131" s="2" customFormat="1" ht="24.15" customHeight="1">
      <c r="A131" s="40"/>
      <c r="B131" s="41"/>
      <c r="C131" s="214" t="s">
        <v>210</v>
      </c>
      <c r="D131" s="214" t="s">
        <v>151</v>
      </c>
      <c r="E131" s="215" t="s">
        <v>211</v>
      </c>
      <c r="F131" s="216" t="s">
        <v>212</v>
      </c>
      <c r="G131" s="217" t="s">
        <v>164</v>
      </c>
      <c r="H131" s="218">
        <v>180.39</v>
      </c>
      <c r="I131" s="219"/>
      <c r="J131" s="220">
        <f>ROUND(I131*H131,2)</f>
        <v>0</v>
      </c>
      <c r="K131" s="216" t="s">
        <v>155</v>
      </c>
      <c r="L131" s="46"/>
      <c r="M131" s="221" t="s">
        <v>19</v>
      </c>
      <c r="N131" s="222" t="s">
        <v>46</v>
      </c>
      <c r="O131" s="86"/>
      <c r="P131" s="223">
        <f>O131*H131</f>
        <v>0</v>
      </c>
      <c r="Q131" s="223">
        <v>0.00012999999999999998</v>
      </c>
      <c r="R131" s="223">
        <f>Q131*H131</f>
        <v>0.023450699999999992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156</v>
      </c>
      <c r="AT131" s="225" t="s">
        <v>151</v>
      </c>
      <c r="AU131" s="225" t="s">
        <v>85</v>
      </c>
      <c r="AY131" s="19" t="s">
        <v>148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83</v>
      </c>
      <c r="BK131" s="226">
        <f>ROUND(I131*H131,2)</f>
        <v>0</v>
      </c>
      <c r="BL131" s="19" t="s">
        <v>156</v>
      </c>
      <c r="BM131" s="225" t="s">
        <v>213</v>
      </c>
    </row>
    <row r="132" s="2" customFormat="1">
      <c r="A132" s="40"/>
      <c r="B132" s="41"/>
      <c r="C132" s="42"/>
      <c r="D132" s="227" t="s">
        <v>158</v>
      </c>
      <c r="E132" s="42"/>
      <c r="F132" s="228" t="s">
        <v>214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158</v>
      </c>
      <c r="AU132" s="19" t="s">
        <v>85</v>
      </c>
    </row>
    <row r="133" s="13" customFormat="1">
      <c r="A133" s="13"/>
      <c r="B133" s="232"/>
      <c r="C133" s="233"/>
      <c r="D133" s="234" t="s">
        <v>160</v>
      </c>
      <c r="E133" s="235" t="s">
        <v>19</v>
      </c>
      <c r="F133" s="236" t="s">
        <v>215</v>
      </c>
      <c r="G133" s="233"/>
      <c r="H133" s="237">
        <v>180.39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160</v>
      </c>
      <c r="AU133" s="243" t="s">
        <v>85</v>
      </c>
      <c r="AV133" s="13" t="s">
        <v>85</v>
      </c>
      <c r="AW133" s="13" t="s">
        <v>161</v>
      </c>
      <c r="AX133" s="13" t="s">
        <v>83</v>
      </c>
      <c r="AY133" s="243" t="s">
        <v>148</v>
      </c>
    </row>
    <row r="134" s="2" customFormat="1" ht="24.15" customHeight="1">
      <c r="A134" s="40"/>
      <c r="B134" s="41"/>
      <c r="C134" s="214" t="s">
        <v>216</v>
      </c>
      <c r="D134" s="214" t="s">
        <v>151</v>
      </c>
      <c r="E134" s="215" t="s">
        <v>217</v>
      </c>
      <c r="F134" s="216" t="s">
        <v>218</v>
      </c>
      <c r="G134" s="217" t="s">
        <v>164</v>
      </c>
      <c r="H134" s="218">
        <v>180.39</v>
      </c>
      <c r="I134" s="219"/>
      <c r="J134" s="220">
        <f>ROUND(I134*H134,2)</f>
        <v>0</v>
      </c>
      <c r="K134" s="216" t="s">
        <v>155</v>
      </c>
      <c r="L134" s="46"/>
      <c r="M134" s="221" t="s">
        <v>19</v>
      </c>
      <c r="N134" s="222" t="s">
        <v>46</v>
      </c>
      <c r="O134" s="86"/>
      <c r="P134" s="223">
        <f>O134*H134</f>
        <v>0</v>
      </c>
      <c r="Q134" s="223">
        <v>4E-05</v>
      </c>
      <c r="R134" s="223">
        <f>Q134*H134</f>
        <v>0.0072156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156</v>
      </c>
      <c r="AT134" s="225" t="s">
        <v>151</v>
      </c>
      <c r="AU134" s="225" t="s">
        <v>85</v>
      </c>
      <c r="AY134" s="19" t="s">
        <v>148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83</v>
      </c>
      <c r="BK134" s="226">
        <f>ROUND(I134*H134,2)</f>
        <v>0</v>
      </c>
      <c r="BL134" s="19" t="s">
        <v>156</v>
      </c>
      <c r="BM134" s="225" t="s">
        <v>219</v>
      </c>
    </row>
    <row r="135" s="2" customFormat="1">
      <c r="A135" s="40"/>
      <c r="B135" s="41"/>
      <c r="C135" s="42"/>
      <c r="D135" s="227" t="s">
        <v>158</v>
      </c>
      <c r="E135" s="42"/>
      <c r="F135" s="228" t="s">
        <v>220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158</v>
      </c>
      <c r="AU135" s="19" t="s">
        <v>85</v>
      </c>
    </row>
    <row r="136" s="13" customFormat="1">
      <c r="A136" s="13"/>
      <c r="B136" s="232"/>
      <c r="C136" s="233"/>
      <c r="D136" s="234" t="s">
        <v>160</v>
      </c>
      <c r="E136" s="235" t="s">
        <v>19</v>
      </c>
      <c r="F136" s="236" t="s">
        <v>215</v>
      </c>
      <c r="G136" s="233"/>
      <c r="H136" s="237">
        <v>180.39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160</v>
      </c>
      <c r="AU136" s="243" t="s">
        <v>85</v>
      </c>
      <c r="AV136" s="13" t="s">
        <v>85</v>
      </c>
      <c r="AW136" s="13" t="s">
        <v>161</v>
      </c>
      <c r="AX136" s="13" t="s">
        <v>83</v>
      </c>
      <c r="AY136" s="243" t="s">
        <v>148</v>
      </c>
    </row>
    <row r="137" s="2" customFormat="1" ht="16.5" customHeight="1">
      <c r="A137" s="40"/>
      <c r="B137" s="41"/>
      <c r="C137" s="214" t="s">
        <v>8</v>
      </c>
      <c r="D137" s="214" t="s">
        <v>151</v>
      </c>
      <c r="E137" s="215" t="s">
        <v>221</v>
      </c>
      <c r="F137" s="216" t="s">
        <v>222</v>
      </c>
      <c r="G137" s="217" t="s">
        <v>154</v>
      </c>
      <c r="H137" s="218">
        <v>1</v>
      </c>
      <c r="I137" s="219"/>
      <c r="J137" s="220">
        <f>ROUND(I137*H137,2)</f>
        <v>0</v>
      </c>
      <c r="K137" s="216" t="s">
        <v>155</v>
      </c>
      <c r="L137" s="46"/>
      <c r="M137" s="221" t="s">
        <v>19</v>
      </c>
      <c r="N137" s="222" t="s">
        <v>46</v>
      </c>
      <c r="O137" s="86"/>
      <c r="P137" s="223">
        <f>O137*H137</f>
        <v>0</v>
      </c>
      <c r="Q137" s="223">
        <v>0.00018</v>
      </c>
      <c r="R137" s="223">
        <f>Q137*H137</f>
        <v>0.00018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156</v>
      </c>
      <c r="AT137" s="225" t="s">
        <v>151</v>
      </c>
      <c r="AU137" s="225" t="s">
        <v>85</v>
      </c>
      <c r="AY137" s="19" t="s">
        <v>148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83</v>
      </c>
      <c r="BK137" s="226">
        <f>ROUND(I137*H137,2)</f>
        <v>0</v>
      </c>
      <c r="BL137" s="19" t="s">
        <v>156</v>
      </c>
      <c r="BM137" s="225" t="s">
        <v>223</v>
      </c>
    </row>
    <row r="138" s="2" customFormat="1">
      <c r="A138" s="40"/>
      <c r="B138" s="41"/>
      <c r="C138" s="42"/>
      <c r="D138" s="227" t="s">
        <v>158</v>
      </c>
      <c r="E138" s="42"/>
      <c r="F138" s="228" t="s">
        <v>224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85</v>
      </c>
    </row>
    <row r="139" s="2" customFormat="1" ht="16.5" customHeight="1">
      <c r="A139" s="40"/>
      <c r="B139" s="41"/>
      <c r="C139" s="265" t="s">
        <v>225</v>
      </c>
      <c r="D139" s="265" t="s">
        <v>205</v>
      </c>
      <c r="E139" s="266" t="s">
        <v>226</v>
      </c>
      <c r="F139" s="267" t="s">
        <v>227</v>
      </c>
      <c r="G139" s="268" t="s">
        <v>154</v>
      </c>
      <c r="H139" s="269">
        <v>1</v>
      </c>
      <c r="I139" s="270"/>
      <c r="J139" s="271">
        <f>ROUND(I139*H139,2)</f>
        <v>0</v>
      </c>
      <c r="K139" s="267" t="s">
        <v>155</v>
      </c>
      <c r="L139" s="272"/>
      <c r="M139" s="273" t="s">
        <v>19</v>
      </c>
      <c r="N139" s="274" t="s">
        <v>46</v>
      </c>
      <c r="O139" s="86"/>
      <c r="P139" s="223">
        <f>O139*H139</f>
        <v>0</v>
      </c>
      <c r="Q139" s="223">
        <v>0.012</v>
      </c>
      <c r="R139" s="223">
        <f>Q139*H139</f>
        <v>0.012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199</v>
      </c>
      <c r="AT139" s="225" t="s">
        <v>205</v>
      </c>
      <c r="AU139" s="225" t="s">
        <v>85</v>
      </c>
      <c r="AY139" s="19" t="s">
        <v>148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83</v>
      </c>
      <c r="BK139" s="226">
        <f>ROUND(I139*H139,2)</f>
        <v>0</v>
      </c>
      <c r="BL139" s="19" t="s">
        <v>156</v>
      </c>
      <c r="BM139" s="225" t="s">
        <v>228</v>
      </c>
    </row>
    <row r="140" s="2" customFormat="1" ht="16.5" customHeight="1">
      <c r="A140" s="40"/>
      <c r="B140" s="41"/>
      <c r="C140" s="214" t="s">
        <v>229</v>
      </c>
      <c r="D140" s="214" t="s">
        <v>151</v>
      </c>
      <c r="E140" s="215" t="s">
        <v>230</v>
      </c>
      <c r="F140" s="216" t="s">
        <v>231</v>
      </c>
      <c r="G140" s="217" t="s">
        <v>190</v>
      </c>
      <c r="H140" s="218">
        <v>0.4</v>
      </c>
      <c r="I140" s="219"/>
      <c r="J140" s="220">
        <f>ROUND(I140*H140,2)</f>
        <v>0</v>
      </c>
      <c r="K140" s="216" t="s">
        <v>155</v>
      </c>
      <c r="L140" s="46"/>
      <c r="M140" s="221" t="s">
        <v>19</v>
      </c>
      <c r="N140" s="222" t="s">
        <v>46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2.2</v>
      </c>
      <c r="T140" s="224">
        <f>S140*H140</f>
        <v>0.88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156</v>
      </c>
      <c r="AT140" s="225" t="s">
        <v>151</v>
      </c>
      <c r="AU140" s="225" t="s">
        <v>85</v>
      </c>
      <c r="AY140" s="19" t="s">
        <v>148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83</v>
      </c>
      <c r="BK140" s="226">
        <f>ROUND(I140*H140,2)</f>
        <v>0</v>
      </c>
      <c r="BL140" s="19" t="s">
        <v>156</v>
      </c>
      <c r="BM140" s="225" t="s">
        <v>232</v>
      </c>
    </row>
    <row r="141" s="2" customFormat="1">
      <c r="A141" s="40"/>
      <c r="B141" s="41"/>
      <c r="C141" s="42"/>
      <c r="D141" s="227" t="s">
        <v>158</v>
      </c>
      <c r="E141" s="42"/>
      <c r="F141" s="228" t="s">
        <v>233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158</v>
      </c>
      <c r="AU141" s="19" t="s">
        <v>85</v>
      </c>
    </row>
    <row r="142" s="13" customFormat="1">
      <c r="A142" s="13"/>
      <c r="B142" s="232"/>
      <c r="C142" s="233"/>
      <c r="D142" s="234" t="s">
        <v>160</v>
      </c>
      <c r="E142" s="235" t="s">
        <v>19</v>
      </c>
      <c r="F142" s="236" t="s">
        <v>234</v>
      </c>
      <c r="G142" s="233"/>
      <c r="H142" s="237">
        <v>0.4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160</v>
      </c>
      <c r="AU142" s="243" t="s">
        <v>85</v>
      </c>
      <c r="AV142" s="13" t="s">
        <v>85</v>
      </c>
      <c r="AW142" s="13" t="s">
        <v>161</v>
      </c>
      <c r="AX142" s="13" t="s">
        <v>83</v>
      </c>
      <c r="AY142" s="243" t="s">
        <v>148</v>
      </c>
    </row>
    <row r="143" s="2" customFormat="1" ht="16.5" customHeight="1">
      <c r="A143" s="40"/>
      <c r="B143" s="41"/>
      <c r="C143" s="214" t="s">
        <v>235</v>
      </c>
      <c r="D143" s="214" t="s">
        <v>151</v>
      </c>
      <c r="E143" s="215" t="s">
        <v>236</v>
      </c>
      <c r="F143" s="216" t="s">
        <v>237</v>
      </c>
      <c r="G143" s="217" t="s">
        <v>164</v>
      </c>
      <c r="H143" s="218">
        <v>180.39</v>
      </c>
      <c r="I143" s="219"/>
      <c r="J143" s="220">
        <f>ROUND(I143*H143,2)</f>
        <v>0</v>
      </c>
      <c r="K143" s="216" t="s">
        <v>155</v>
      </c>
      <c r="L143" s="46"/>
      <c r="M143" s="221" t="s">
        <v>19</v>
      </c>
      <c r="N143" s="222" t="s">
        <v>46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156</v>
      </c>
      <c r="AT143" s="225" t="s">
        <v>151</v>
      </c>
      <c r="AU143" s="225" t="s">
        <v>85</v>
      </c>
      <c r="AY143" s="19" t="s">
        <v>148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83</v>
      </c>
      <c r="BK143" s="226">
        <f>ROUND(I143*H143,2)</f>
        <v>0</v>
      </c>
      <c r="BL143" s="19" t="s">
        <v>156</v>
      </c>
      <c r="BM143" s="225" t="s">
        <v>238</v>
      </c>
    </row>
    <row r="144" s="2" customFormat="1">
      <c r="A144" s="40"/>
      <c r="B144" s="41"/>
      <c r="C144" s="42"/>
      <c r="D144" s="227" t="s">
        <v>158</v>
      </c>
      <c r="E144" s="42"/>
      <c r="F144" s="228" t="s">
        <v>239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158</v>
      </c>
      <c r="AU144" s="19" t="s">
        <v>85</v>
      </c>
    </row>
    <row r="145" s="13" customFormat="1">
      <c r="A145" s="13"/>
      <c r="B145" s="232"/>
      <c r="C145" s="233"/>
      <c r="D145" s="234" t="s">
        <v>160</v>
      </c>
      <c r="E145" s="235" t="s">
        <v>19</v>
      </c>
      <c r="F145" s="236" t="s">
        <v>215</v>
      </c>
      <c r="G145" s="233"/>
      <c r="H145" s="237">
        <v>180.39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160</v>
      </c>
      <c r="AU145" s="243" t="s">
        <v>85</v>
      </c>
      <c r="AV145" s="13" t="s">
        <v>85</v>
      </c>
      <c r="AW145" s="13" t="s">
        <v>161</v>
      </c>
      <c r="AX145" s="13" t="s">
        <v>83</v>
      </c>
      <c r="AY145" s="243" t="s">
        <v>148</v>
      </c>
    </row>
    <row r="146" s="2" customFormat="1" ht="24.15" customHeight="1">
      <c r="A146" s="40"/>
      <c r="B146" s="41"/>
      <c r="C146" s="214" t="s">
        <v>240</v>
      </c>
      <c r="D146" s="214" t="s">
        <v>151</v>
      </c>
      <c r="E146" s="215" t="s">
        <v>241</v>
      </c>
      <c r="F146" s="216" t="s">
        <v>242</v>
      </c>
      <c r="G146" s="217" t="s">
        <v>164</v>
      </c>
      <c r="H146" s="218">
        <v>1.97</v>
      </c>
      <c r="I146" s="219"/>
      <c r="J146" s="220">
        <f>ROUND(I146*H146,2)</f>
        <v>0</v>
      </c>
      <c r="K146" s="216" t="s">
        <v>155</v>
      </c>
      <c r="L146" s="46"/>
      <c r="M146" s="221" t="s">
        <v>19</v>
      </c>
      <c r="N146" s="222" t="s">
        <v>46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0.076</v>
      </c>
      <c r="T146" s="224">
        <f>S146*H146</f>
        <v>0.14972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156</v>
      </c>
      <c r="AT146" s="225" t="s">
        <v>151</v>
      </c>
      <c r="AU146" s="225" t="s">
        <v>85</v>
      </c>
      <c r="AY146" s="19" t="s">
        <v>148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83</v>
      </c>
      <c r="BK146" s="226">
        <f>ROUND(I146*H146,2)</f>
        <v>0</v>
      </c>
      <c r="BL146" s="19" t="s">
        <v>156</v>
      </c>
      <c r="BM146" s="225" t="s">
        <v>243</v>
      </c>
    </row>
    <row r="147" s="2" customFormat="1">
      <c r="A147" s="40"/>
      <c r="B147" s="41"/>
      <c r="C147" s="42"/>
      <c r="D147" s="227" t="s">
        <v>158</v>
      </c>
      <c r="E147" s="42"/>
      <c r="F147" s="228" t="s">
        <v>244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158</v>
      </c>
      <c r="AU147" s="19" t="s">
        <v>85</v>
      </c>
    </row>
    <row r="148" s="12" customFormat="1" ht="22.8" customHeight="1">
      <c r="A148" s="12"/>
      <c r="B148" s="198"/>
      <c r="C148" s="199"/>
      <c r="D148" s="200" t="s">
        <v>74</v>
      </c>
      <c r="E148" s="212" t="s">
        <v>245</v>
      </c>
      <c r="F148" s="212" t="s">
        <v>246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SUM(P149:P158)</f>
        <v>0</v>
      </c>
      <c r="Q148" s="206"/>
      <c r="R148" s="207">
        <f>SUM(R149:R158)</f>
        <v>0</v>
      </c>
      <c r="S148" s="206"/>
      <c r="T148" s="208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83</v>
      </c>
      <c r="AT148" s="210" t="s">
        <v>74</v>
      </c>
      <c r="AU148" s="210" t="s">
        <v>83</v>
      </c>
      <c r="AY148" s="209" t="s">
        <v>148</v>
      </c>
      <c r="BK148" s="211">
        <f>SUM(BK149:BK158)</f>
        <v>0</v>
      </c>
    </row>
    <row r="149" s="2" customFormat="1" ht="24.15" customHeight="1">
      <c r="A149" s="40"/>
      <c r="B149" s="41"/>
      <c r="C149" s="214" t="s">
        <v>247</v>
      </c>
      <c r="D149" s="214" t="s">
        <v>151</v>
      </c>
      <c r="E149" s="215" t="s">
        <v>248</v>
      </c>
      <c r="F149" s="216" t="s">
        <v>249</v>
      </c>
      <c r="G149" s="217" t="s">
        <v>250</v>
      </c>
      <c r="H149" s="218">
        <v>1.377</v>
      </c>
      <c r="I149" s="219"/>
      <c r="J149" s="220">
        <f>ROUND(I149*H149,2)</f>
        <v>0</v>
      </c>
      <c r="K149" s="216" t="s">
        <v>155</v>
      </c>
      <c r="L149" s="46"/>
      <c r="M149" s="221" t="s">
        <v>19</v>
      </c>
      <c r="N149" s="222" t="s">
        <v>46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156</v>
      </c>
      <c r="AT149" s="225" t="s">
        <v>151</v>
      </c>
      <c r="AU149" s="225" t="s">
        <v>85</v>
      </c>
      <c r="AY149" s="19" t="s">
        <v>148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83</v>
      </c>
      <c r="BK149" s="226">
        <f>ROUND(I149*H149,2)</f>
        <v>0</v>
      </c>
      <c r="BL149" s="19" t="s">
        <v>156</v>
      </c>
      <c r="BM149" s="225" t="s">
        <v>251</v>
      </c>
    </row>
    <row r="150" s="2" customFormat="1">
      <c r="A150" s="40"/>
      <c r="B150" s="41"/>
      <c r="C150" s="42"/>
      <c r="D150" s="227" t="s">
        <v>158</v>
      </c>
      <c r="E150" s="42"/>
      <c r="F150" s="228" t="s">
        <v>252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158</v>
      </c>
      <c r="AU150" s="19" t="s">
        <v>85</v>
      </c>
    </row>
    <row r="151" s="2" customFormat="1" ht="21.75" customHeight="1">
      <c r="A151" s="40"/>
      <c r="B151" s="41"/>
      <c r="C151" s="214" t="s">
        <v>253</v>
      </c>
      <c r="D151" s="214" t="s">
        <v>151</v>
      </c>
      <c r="E151" s="215" t="s">
        <v>254</v>
      </c>
      <c r="F151" s="216" t="s">
        <v>255</v>
      </c>
      <c r="G151" s="217" t="s">
        <v>250</v>
      </c>
      <c r="H151" s="218">
        <v>1.377</v>
      </c>
      <c r="I151" s="219"/>
      <c r="J151" s="220">
        <f>ROUND(I151*H151,2)</f>
        <v>0</v>
      </c>
      <c r="K151" s="216" t="s">
        <v>155</v>
      </c>
      <c r="L151" s="46"/>
      <c r="M151" s="221" t="s">
        <v>19</v>
      </c>
      <c r="N151" s="222" t="s">
        <v>46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156</v>
      </c>
      <c r="AT151" s="225" t="s">
        <v>151</v>
      </c>
      <c r="AU151" s="225" t="s">
        <v>85</v>
      </c>
      <c r="AY151" s="19" t="s">
        <v>148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83</v>
      </c>
      <c r="BK151" s="226">
        <f>ROUND(I151*H151,2)</f>
        <v>0</v>
      </c>
      <c r="BL151" s="19" t="s">
        <v>156</v>
      </c>
      <c r="BM151" s="225" t="s">
        <v>256</v>
      </c>
    </row>
    <row r="152" s="2" customFormat="1">
      <c r="A152" s="40"/>
      <c r="B152" s="41"/>
      <c r="C152" s="42"/>
      <c r="D152" s="227" t="s">
        <v>158</v>
      </c>
      <c r="E152" s="42"/>
      <c r="F152" s="228" t="s">
        <v>257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158</v>
      </c>
      <c r="AU152" s="19" t="s">
        <v>85</v>
      </c>
    </row>
    <row r="153" s="2" customFormat="1" ht="24.15" customHeight="1">
      <c r="A153" s="40"/>
      <c r="B153" s="41"/>
      <c r="C153" s="214" t="s">
        <v>258</v>
      </c>
      <c r="D153" s="214" t="s">
        <v>151</v>
      </c>
      <c r="E153" s="215" t="s">
        <v>259</v>
      </c>
      <c r="F153" s="216" t="s">
        <v>260</v>
      </c>
      <c r="G153" s="217" t="s">
        <v>250</v>
      </c>
      <c r="H153" s="218">
        <v>34.424999999999996</v>
      </c>
      <c r="I153" s="219"/>
      <c r="J153" s="220">
        <f>ROUND(I153*H153,2)</f>
        <v>0</v>
      </c>
      <c r="K153" s="216" t="s">
        <v>155</v>
      </c>
      <c r="L153" s="46"/>
      <c r="M153" s="221" t="s">
        <v>19</v>
      </c>
      <c r="N153" s="222" t="s">
        <v>46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156</v>
      </c>
      <c r="AT153" s="225" t="s">
        <v>151</v>
      </c>
      <c r="AU153" s="225" t="s">
        <v>85</v>
      </c>
      <c r="AY153" s="19" t="s">
        <v>148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83</v>
      </c>
      <c r="BK153" s="226">
        <f>ROUND(I153*H153,2)</f>
        <v>0</v>
      </c>
      <c r="BL153" s="19" t="s">
        <v>156</v>
      </c>
      <c r="BM153" s="225" t="s">
        <v>261</v>
      </c>
    </row>
    <row r="154" s="2" customFormat="1">
      <c r="A154" s="40"/>
      <c r="B154" s="41"/>
      <c r="C154" s="42"/>
      <c r="D154" s="227" t="s">
        <v>158</v>
      </c>
      <c r="E154" s="42"/>
      <c r="F154" s="228" t="s">
        <v>262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158</v>
      </c>
      <c r="AU154" s="19" t="s">
        <v>85</v>
      </c>
    </row>
    <row r="155" s="13" customFormat="1">
      <c r="A155" s="13"/>
      <c r="B155" s="232"/>
      <c r="C155" s="233"/>
      <c r="D155" s="234" t="s">
        <v>160</v>
      </c>
      <c r="E155" s="235" t="s">
        <v>19</v>
      </c>
      <c r="F155" s="236" t="s">
        <v>263</v>
      </c>
      <c r="G155" s="233"/>
      <c r="H155" s="237">
        <v>34.424999999999996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160</v>
      </c>
      <c r="AU155" s="243" t="s">
        <v>85</v>
      </c>
      <c r="AV155" s="13" t="s">
        <v>85</v>
      </c>
      <c r="AW155" s="13" t="s">
        <v>161</v>
      </c>
      <c r="AX155" s="13" t="s">
        <v>83</v>
      </c>
      <c r="AY155" s="243" t="s">
        <v>148</v>
      </c>
    </row>
    <row r="156" s="2" customFormat="1" ht="24.15" customHeight="1">
      <c r="A156" s="40"/>
      <c r="B156" s="41"/>
      <c r="C156" s="214" t="s">
        <v>264</v>
      </c>
      <c r="D156" s="214" t="s">
        <v>151</v>
      </c>
      <c r="E156" s="215" t="s">
        <v>265</v>
      </c>
      <c r="F156" s="216" t="s">
        <v>266</v>
      </c>
      <c r="G156" s="217" t="s">
        <v>250</v>
      </c>
      <c r="H156" s="218">
        <v>1.377</v>
      </c>
      <c r="I156" s="219"/>
      <c r="J156" s="220">
        <f>ROUND(I156*H156,2)</f>
        <v>0</v>
      </c>
      <c r="K156" s="216" t="s">
        <v>155</v>
      </c>
      <c r="L156" s="46"/>
      <c r="M156" s="221" t="s">
        <v>19</v>
      </c>
      <c r="N156" s="222" t="s">
        <v>46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156</v>
      </c>
      <c r="AT156" s="225" t="s">
        <v>151</v>
      </c>
      <c r="AU156" s="225" t="s">
        <v>85</v>
      </c>
      <c r="AY156" s="19" t="s">
        <v>148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83</v>
      </c>
      <c r="BK156" s="226">
        <f>ROUND(I156*H156,2)</f>
        <v>0</v>
      </c>
      <c r="BL156" s="19" t="s">
        <v>156</v>
      </c>
      <c r="BM156" s="225" t="s">
        <v>267</v>
      </c>
    </row>
    <row r="157" s="2" customFormat="1">
      <c r="A157" s="40"/>
      <c r="B157" s="41"/>
      <c r="C157" s="42"/>
      <c r="D157" s="227" t="s">
        <v>158</v>
      </c>
      <c r="E157" s="42"/>
      <c r="F157" s="228" t="s">
        <v>268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158</v>
      </c>
      <c r="AU157" s="19" t="s">
        <v>85</v>
      </c>
    </row>
    <row r="158" s="13" customFormat="1">
      <c r="A158" s="13"/>
      <c r="B158" s="232"/>
      <c r="C158" s="233"/>
      <c r="D158" s="234" t="s">
        <v>160</v>
      </c>
      <c r="E158" s="235" t="s">
        <v>19</v>
      </c>
      <c r="F158" s="236" t="s">
        <v>269</v>
      </c>
      <c r="G158" s="233"/>
      <c r="H158" s="237">
        <v>1.377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160</v>
      </c>
      <c r="AU158" s="243" t="s">
        <v>85</v>
      </c>
      <c r="AV158" s="13" t="s">
        <v>85</v>
      </c>
      <c r="AW158" s="13" t="s">
        <v>161</v>
      </c>
      <c r="AX158" s="13" t="s">
        <v>83</v>
      </c>
      <c r="AY158" s="243" t="s">
        <v>148</v>
      </c>
    </row>
    <row r="159" s="12" customFormat="1" ht="22.8" customHeight="1">
      <c r="A159" s="12"/>
      <c r="B159" s="198"/>
      <c r="C159" s="199"/>
      <c r="D159" s="200" t="s">
        <v>74</v>
      </c>
      <c r="E159" s="212" t="s">
        <v>270</v>
      </c>
      <c r="F159" s="212" t="s">
        <v>271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SUM(P160:P161)</f>
        <v>0</v>
      </c>
      <c r="Q159" s="206"/>
      <c r="R159" s="207">
        <f>SUM(R160:R161)</f>
        <v>0</v>
      </c>
      <c r="S159" s="206"/>
      <c r="T159" s="208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83</v>
      </c>
      <c r="AT159" s="210" t="s">
        <v>74</v>
      </c>
      <c r="AU159" s="210" t="s">
        <v>83</v>
      </c>
      <c r="AY159" s="209" t="s">
        <v>148</v>
      </c>
      <c r="BK159" s="211">
        <f>SUM(BK160:BK161)</f>
        <v>0</v>
      </c>
    </row>
    <row r="160" s="2" customFormat="1" ht="33" customHeight="1">
      <c r="A160" s="40"/>
      <c r="B160" s="41"/>
      <c r="C160" s="214" t="s">
        <v>7</v>
      </c>
      <c r="D160" s="214" t="s">
        <v>151</v>
      </c>
      <c r="E160" s="215" t="s">
        <v>272</v>
      </c>
      <c r="F160" s="216" t="s">
        <v>273</v>
      </c>
      <c r="G160" s="217" t="s">
        <v>250</v>
      </c>
      <c r="H160" s="218">
        <v>7.381</v>
      </c>
      <c r="I160" s="219"/>
      <c r="J160" s="220">
        <f>ROUND(I160*H160,2)</f>
        <v>0</v>
      </c>
      <c r="K160" s="216" t="s">
        <v>155</v>
      </c>
      <c r="L160" s="46"/>
      <c r="M160" s="221" t="s">
        <v>19</v>
      </c>
      <c r="N160" s="222" t="s">
        <v>46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156</v>
      </c>
      <c r="AT160" s="225" t="s">
        <v>151</v>
      </c>
      <c r="AU160" s="225" t="s">
        <v>85</v>
      </c>
      <c r="AY160" s="19" t="s">
        <v>148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83</v>
      </c>
      <c r="BK160" s="226">
        <f>ROUND(I160*H160,2)</f>
        <v>0</v>
      </c>
      <c r="BL160" s="19" t="s">
        <v>156</v>
      </c>
      <c r="BM160" s="225" t="s">
        <v>274</v>
      </c>
    </row>
    <row r="161" s="2" customFormat="1">
      <c r="A161" s="40"/>
      <c r="B161" s="41"/>
      <c r="C161" s="42"/>
      <c r="D161" s="227" t="s">
        <v>158</v>
      </c>
      <c r="E161" s="42"/>
      <c r="F161" s="228" t="s">
        <v>275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158</v>
      </c>
      <c r="AU161" s="19" t="s">
        <v>85</v>
      </c>
    </row>
    <row r="162" s="12" customFormat="1" ht="25.92" customHeight="1">
      <c r="A162" s="12"/>
      <c r="B162" s="198"/>
      <c r="C162" s="199"/>
      <c r="D162" s="200" t="s">
        <v>74</v>
      </c>
      <c r="E162" s="201" t="s">
        <v>276</v>
      </c>
      <c r="F162" s="201" t="s">
        <v>277</v>
      </c>
      <c r="G162" s="199"/>
      <c r="H162" s="199"/>
      <c r="I162" s="202"/>
      <c r="J162" s="203">
        <f>BK162</f>
        <v>0</v>
      </c>
      <c r="K162" s="199"/>
      <c r="L162" s="204"/>
      <c r="M162" s="205"/>
      <c r="N162" s="206"/>
      <c r="O162" s="206"/>
      <c r="P162" s="207">
        <f>P163+P174+P182+P188+P196+P208+P220+P226</f>
        <v>0</v>
      </c>
      <c r="Q162" s="206"/>
      <c r="R162" s="207">
        <f>R163+R174+R182+R188+R196+R208+R220+R226</f>
        <v>1.25647913</v>
      </c>
      <c r="S162" s="206"/>
      <c r="T162" s="208">
        <f>T163+T174+T182+T188+T196+T208+T220+T226</f>
        <v>0.34711999999999996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85</v>
      </c>
      <c r="AT162" s="210" t="s">
        <v>74</v>
      </c>
      <c r="AU162" s="210" t="s">
        <v>75</v>
      </c>
      <c r="AY162" s="209" t="s">
        <v>148</v>
      </c>
      <c r="BK162" s="211">
        <f>BK163+BK174+BK182+BK188+BK196+BK208+BK220+BK226</f>
        <v>0</v>
      </c>
    </row>
    <row r="163" s="12" customFormat="1" ht="22.8" customHeight="1">
      <c r="A163" s="12"/>
      <c r="B163" s="198"/>
      <c r="C163" s="199"/>
      <c r="D163" s="200" t="s">
        <v>74</v>
      </c>
      <c r="E163" s="212" t="s">
        <v>278</v>
      </c>
      <c r="F163" s="212" t="s">
        <v>279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SUM(P164:P173)</f>
        <v>0</v>
      </c>
      <c r="Q163" s="206"/>
      <c r="R163" s="207">
        <f>SUM(R164:R173)</f>
        <v>0.011284</v>
      </c>
      <c r="S163" s="206"/>
      <c r="T163" s="208">
        <f>SUM(T164:T173)</f>
        <v>0.0128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85</v>
      </c>
      <c r="AT163" s="210" t="s">
        <v>74</v>
      </c>
      <c r="AU163" s="210" t="s">
        <v>83</v>
      </c>
      <c r="AY163" s="209" t="s">
        <v>148</v>
      </c>
      <c r="BK163" s="211">
        <f>SUM(BK164:BK173)</f>
        <v>0</v>
      </c>
    </row>
    <row r="164" s="2" customFormat="1" ht="21.75" customHeight="1">
      <c r="A164" s="40"/>
      <c r="B164" s="41"/>
      <c r="C164" s="214" t="s">
        <v>280</v>
      </c>
      <c r="D164" s="214" t="s">
        <v>151</v>
      </c>
      <c r="E164" s="215" t="s">
        <v>281</v>
      </c>
      <c r="F164" s="216" t="s">
        <v>282</v>
      </c>
      <c r="G164" s="217" t="s">
        <v>164</v>
      </c>
      <c r="H164" s="218">
        <v>2.42</v>
      </c>
      <c r="I164" s="219"/>
      <c r="J164" s="220">
        <f>ROUND(I164*H164,2)</f>
        <v>0</v>
      </c>
      <c r="K164" s="216" t="s">
        <v>155</v>
      </c>
      <c r="L164" s="46"/>
      <c r="M164" s="221" t="s">
        <v>19</v>
      </c>
      <c r="N164" s="222" t="s">
        <v>46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240</v>
      </c>
      <c r="AT164" s="225" t="s">
        <v>151</v>
      </c>
      <c r="AU164" s="225" t="s">
        <v>85</v>
      </c>
      <c r="AY164" s="19" t="s">
        <v>148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83</v>
      </c>
      <c r="BK164" s="226">
        <f>ROUND(I164*H164,2)</f>
        <v>0</v>
      </c>
      <c r="BL164" s="19" t="s">
        <v>240</v>
      </c>
      <c r="BM164" s="225" t="s">
        <v>283</v>
      </c>
    </row>
    <row r="165" s="2" customFormat="1">
      <c r="A165" s="40"/>
      <c r="B165" s="41"/>
      <c r="C165" s="42"/>
      <c r="D165" s="227" t="s">
        <v>158</v>
      </c>
      <c r="E165" s="42"/>
      <c r="F165" s="228" t="s">
        <v>284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158</v>
      </c>
      <c r="AU165" s="19" t="s">
        <v>85</v>
      </c>
    </row>
    <row r="166" s="13" customFormat="1">
      <c r="A166" s="13"/>
      <c r="B166" s="232"/>
      <c r="C166" s="233"/>
      <c r="D166" s="234" t="s">
        <v>160</v>
      </c>
      <c r="E166" s="235" t="s">
        <v>19</v>
      </c>
      <c r="F166" s="236" t="s">
        <v>285</v>
      </c>
      <c r="G166" s="233"/>
      <c r="H166" s="237">
        <v>2.42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160</v>
      </c>
      <c r="AU166" s="243" t="s">
        <v>85</v>
      </c>
      <c r="AV166" s="13" t="s">
        <v>85</v>
      </c>
      <c r="AW166" s="13" t="s">
        <v>161</v>
      </c>
      <c r="AX166" s="13" t="s">
        <v>83</v>
      </c>
      <c r="AY166" s="243" t="s">
        <v>148</v>
      </c>
    </row>
    <row r="167" s="2" customFormat="1" ht="24.15" customHeight="1">
      <c r="A167" s="40"/>
      <c r="B167" s="41"/>
      <c r="C167" s="265" t="s">
        <v>286</v>
      </c>
      <c r="D167" s="265" t="s">
        <v>205</v>
      </c>
      <c r="E167" s="266" t="s">
        <v>287</v>
      </c>
      <c r="F167" s="267" t="s">
        <v>288</v>
      </c>
      <c r="G167" s="268" t="s">
        <v>164</v>
      </c>
      <c r="H167" s="269">
        <v>2.821</v>
      </c>
      <c r="I167" s="270"/>
      <c r="J167" s="271">
        <f>ROUND(I167*H167,2)</f>
        <v>0</v>
      </c>
      <c r="K167" s="267" t="s">
        <v>155</v>
      </c>
      <c r="L167" s="272"/>
      <c r="M167" s="273" t="s">
        <v>19</v>
      </c>
      <c r="N167" s="274" t="s">
        <v>46</v>
      </c>
      <c r="O167" s="86"/>
      <c r="P167" s="223">
        <f>O167*H167</f>
        <v>0</v>
      </c>
      <c r="Q167" s="223">
        <v>0.004</v>
      </c>
      <c r="R167" s="223">
        <f>Q167*H167</f>
        <v>0.011284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289</v>
      </c>
      <c r="AT167" s="225" t="s">
        <v>205</v>
      </c>
      <c r="AU167" s="225" t="s">
        <v>85</v>
      </c>
      <c r="AY167" s="19" t="s">
        <v>148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83</v>
      </c>
      <c r="BK167" s="226">
        <f>ROUND(I167*H167,2)</f>
        <v>0</v>
      </c>
      <c r="BL167" s="19" t="s">
        <v>240</v>
      </c>
      <c r="BM167" s="225" t="s">
        <v>290</v>
      </c>
    </row>
    <row r="168" s="13" customFormat="1">
      <c r="A168" s="13"/>
      <c r="B168" s="232"/>
      <c r="C168" s="233"/>
      <c r="D168" s="234" t="s">
        <v>160</v>
      </c>
      <c r="E168" s="235" t="s">
        <v>19</v>
      </c>
      <c r="F168" s="236" t="s">
        <v>291</v>
      </c>
      <c r="G168" s="233"/>
      <c r="H168" s="237">
        <v>2.82051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160</v>
      </c>
      <c r="AU168" s="243" t="s">
        <v>85</v>
      </c>
      <c r="AV168" s="13" t="s">
        <v>85</v>
      </c>
      <c r="AW168" s="13" t="s">
        <v>161</v>
      </c>
      <c r="AX168" s="13" t="s">
        <v>83</v>
      </c>
      <c r="AY168" s="243" t="s">
        <v>148</v>
      </c>
    </row>
    <row r="169" s="2" customFormat="1" ht="16.5" customHeight="1">
      <c r="A169" s="40"/>
      <c r="B169" s="41"/>
      <c r="C169" s="214" t="s">
        <v>292</v>
      </c>
      <c r="D169" s="214" t="s">
        <v>151</v>
      </c>
      <c r="E169" s="215" t="s">
        <v>293</v>
      </c>
      <c r="F169" s="216" t="s">
        <v>294</v>
      </c>
      <c r="G169" s="217" t="s">
        <v>164</v>
      </c>
      <c r="H169" s="218">
        <v>3.2</v>
      </c>
      <c r="I169" s="219"/>
      <c r="J169" s="220">
        <f>ROUND(I169*H169,2)</f>
        <v>0</v>
      </c>
      <c r="K169" s="216" t="s">
        <v>155</v>
      </c>
      <c r="L169" s="46"/>
      <c r="M169" s="221" t="s">
        <v>19</v>
      </c>
      <c r="N169" s="222" t="s">
        <v>46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0.004</v>
      </c>
      <c r="T169" s="224">
        <f>S169*H169</f>
        <v>0.0128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240</v>
      </c>
      <c r="AT169" s="225" t="s">
        <v>151</v>
      </c>
      <c r="AU169" s="225" t="s">
        <v>85</v>
      </c>
      <c r="AY169" s="19" t="s">
        <v>148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83</v>
      </c>
      <c r="BK169" s="226">
        <f>ROUND(I169*H169,2)</f>
        <v>0</v>
      </c>
      <c r="BL169" s="19" t="s">
        <v>240</v>
      </c>
      <c r="BM169" s="225" t="s">
        <v>295</v>
      </c>
    </row>
    <row r="170" s="2" customFormat="1">
      <c r="A170" s="40"/>
      <c r="B170" s="41"/>
      <c r="C170" s="42"/>
      <c r="D170" s="227" t="s">
        <v>158</v>
      </c>
      <c r="E170" s="42"/>
      <c r="F170" s="228" t="s">
        <v>296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158</v>
      </c>
      <c r="AU170" s="19" t="s">
        <v>85</v>
      </c>
    </row>
    <row r="171" s="13" customFormat="1">
      <c r="A171" s="13"/>
      <c r="B171" s="232"/>
      <c r="C171" s="233"/>
      <c r="D171" s="234" t="s">
        <v>160</v>
      </c>
      <c r="E171" s="235" t="s">
        <v>19</v>
      </c>
      <c r="F171" s="236" t="s">
        <v>297</v>
      </c>
      <c r="G171" s="233"/>
      <c r="H171" s="237">
        <v>3.2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160</v>
      </c>
      <c r="AU171" s="243" t="s">
        <v>85</v>
      </c>
      <c r="AV171" s="13" t="s">
        <v>85</v>
      </c>
      <c r="AW171" s="13" t="s">
        <v>161</v>
      </c>
      <c r="AX171" s="13" t="s">
        <v>83</v>
      </c>
      <c r="AY171" s="243" t="s">
        <v>148</v>
      </c>
    </row>
    <row r="172" s="2" customFormat="1" ht="24.15" customHeight="1">
      <c r="A172" s="40"/>
      <c r="B172" s="41"/>
      <c r="C172" s="214" t="s">
        <v>298</v>
      </c>
      <c r="D172" s="214" t="s">
        <v>151</v>
      </c>
      <c r="E172" s="215" t="s">
        <v>299</v>
      </c>
      <c r="F172" s="216" t="s">
        <v>300</v>
      </c>
      <c r="G172" s="217" t="s">
        <v>301</v>
      </c>
      <c r="H172" s="275"/>
      <c r="I172" s="219"/>
      <c r="J172" s="220">
        <f>ROUND(I172*H172,2)</f>
        <v>0</v>
      </c>
      <c r="K172" s="216" t="s">
        <v>155</v>
      </c>
      <c r="L172" s="46"/>
      <c r="M172" s="221" t="s">
        <v>19</v>
      </c>
      <c r="N172" s="222" t="s">
        <v>46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156</v>
      </c>
      <c r="AT172" s="225" t="s">
        <v>151</v>
      </c>
      <c r="AU172" s="225" t="s">
        <v>85</v>
      </c>
      <c r="AY172" s="19" t="s">
        <v>148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83</v>
      </c>
      <c r="BK172" s="226">
        <f>ROUND(I172*H172,2)</f>
        <v>0</v>
      </c>
      <c r="BL172" s="19" t="s">
        <v>156</v>
      </c>
      <c r="BM172" s="225" t="s">
        <v>302</v>
      </c>
    </row>
    <row r="173" s="2" customFormat="1">
      <c r="A173" s="40"/>
      <c r="B173" s="41"/>
      <c r="C173" s="42"/>
      <c r="D173" s="227" t="s">
        <v>158</v>
      </c>
      <c r="E173" s="42"/>
      <c r="F173" s="228" t="s">
        <v>303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158</v>
      </c>
      <c r="AU173" s="19" t="s">
        <v>85</v>
      </c>
    </row>
    <row r="174" s="12" customFormat="1" ht="22.8" customHeight="1">
      <c r="A174" s="12"/>
      <c r="B174" s="198"/>
      <c r="C174" s="199"/>
      <c r="D174" s="200" t="s">
        <v>74</v>
      </c>
      <c r="E174" s="212" t="s">
        <v>304</v>
      </c>
      <c r="F174" s="212" t="s">
        <v>305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SUM(P175:P181)</f>
        <v>0</v>
      </c>
      <c r="Q174" s="206"/>
      <c r="R174" s="207">
        <f>SUM(R175:R181)</f>
        <v>0.0022868999999999996</v>
      </c>
      <c r="S174" s="206"/>
      <c r="T174" s="208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85</v>
      </c>
      <c r="AT174" s="210" t="s">
        <v>74</v>
      </c>
      <c r="AU174" s="210" t="s">
        <v>83</v>
      </c>
      <c r="AY174" s="209" t="s">
        <v>148</v>
      </c>
      <c r="BK174" s="211">
        <f>SUM(BK175:BK181)</f>
        <v>0</v>
      </c>
    </row>
    <row r="175" s="2" customFormat="1" ht="24.15" customHeight="1">
      <c r="A175" s="40"/>
      <c r="B175" s="41"/>
      <c r="C175" s="214" t="s">
        <v>306</v>
      </c>
      <c r="D175" s="214" t="s">
        <v>151</v>
      </c>
      <c r="E175" s="215" t="s">
        <v>307</v>
      </c>
      <c r="F175" s="216" t="s">
        <v>308</v>
      </c>
      <c r="G175" s="217" t="s">
        <v>164</v>
      </c>
      <c r="H175" s="218">
        <v>2.42</v>
      </c>
      <c r="I175" s="219"/>
      <c r="J175" s="220">
        <f>ROUND(I175*H175,2)</f>
        <v>0</v>
      </c>
      <c r="K175" s="216" t="s">
        <v>155</v>
      </c>
      <c r="L175" s="46"/>
      <c r="M175" s="221" t="s">
        <v>19</v>
      </c>
      <c r="N175" s="222" t="s">
        <v>46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240</v>
      </c>
      <c r="AT175" s="225" t="s">
        <v>151</v>
      </c>
      <c r="AU175" s="225" t="s">
        <v>85</v>
      </c>
      <c r="AY175" s="19" t="s">
        <v>148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83</v>
      </c>
      <c r="BK175" s="226">
        <f>ROUND(I175*H175,2)</f>
        <v>0</v>
      </c>
      <c r="BL175" s="19" t="s">
        <v>240</v>
      </c>
      <c r="BM175" s="225" t="s">
        <v>309</v>
      </c>
    </row>
    <row r="176" s="2" customFormat="1">
      <c r="A176" s="40"/>
      <c r="B176" s="41"/>
      <c r="C176" s="42"/>
      <c r="D176" s="227" t="s">
        <v>158</v>
      </c>
      <c r="E176" s="42"/>
      <c r="F176" s="228" t="s">
        <v>310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158</v>
      </c>
      <c r="AU176" s="19" t="s">
        <v>85</v>
      </c>
    </row>
    <row r="177" s="13" customFormat="1">
      <c r="A177" s="13"/>
      <c r="B177" s="232"/>
      <c r="C177" s="233"/>
      <c r="D177" s="234" t="s">
        <v>160</v>
      </c>
      <c r="E177" s="235" t="s">
        <v>19</v>
      </c>
      <c r="F177" s="236" t="s">
        <v>285</v>
      </c>
      <c r="G177" s="233"/>
      <c r="H177" s="237">
        <v>2.42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160</v>
      </c>
      <c r="AU177" s="243" t="s">
        <v>85</v>
      </c>
      <c r="AV177" s="13" t="s">
        <v>85</v>
      </c>
      <c r="AW177" s="13" t="s">
        <v>161</v>
      </c>
      <c r="AX177" s="13" t="s">
        <v>83</v>
      </c>
      <c r="AY177" s="243" t="s">
        <v>148</v>
      </c>
    </row>
    <row r="178" s="2" customFormat="1" ht="16.5" customHeight="1">
      <c r="A178" s="40"/>
      <c r="B178" s="41"/>
      <c r="C178" s="265" t="s">
        <v>311</v>
      </c>
      <c r="D178" s="265" t="s">
        <v>205</v>
      </c>
      <c r="E178" s="266" t="s">
        <v>312</v>
      </c>
      <c r="F178" s="267" t="s">
        <v>313</v>
      </c>
      <c r="G178" s="268" t="s">
        <v>164</v>
      </c>
      <c r="H178" s="269">
        <v>2.541</v>
      </c>
      <c r="I178" s="270"/>
      <c r="J178" s="271">
        <f>ROUND(I178*H178,2)</f>
        <v>0</v>
      </c>
      <c r="K178" s="267" t="s">
        <v>155</v>
      </c>
      <c r="L178" s="272"/>
      <c r="M178" s="273" t="s">
        <v>19</v>
      </c>
      <c r="N178" s="274" t="s">
        <v>46</v>
      </c>
      <c r="O178" s="86"/>
      <c r="P178" s="223">
        <f>O178*H178</f>
        <v>0</v>
      </c>
      <c r="Q178" s="223">
        <v>0.0009</v>
      </c>
      <c r="R178" s="223">
        <f>Q178*H178</f>
        <v>0.0022868999999999996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289</v>
      </c>
      <c r="AT178" s="225" t="s">
        <v>205</v>
      </c>
      <c r="AU178" s="225" t="s">
        <v>85</v>
      </c>
      <c r="AY178" s="19" t="s">
        <v>148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83</v>
      </c>
      <c r="BK178" s="226">
        <f>ROUND(I178*H178,2)</f>
        <v>0</v>
      </c>
      <c r="BL178" s="19" t="s">
        <v>240</v>
      </c>
      <c r="BM178" s="225" t="s">
        <v>314</v>
      </c>
    </row>
    <row r="179" s="13" customFormat="1">
      <c r="A179" s="13"/>
      <c r="B179" s="232"/>
      <c r="C179" s="233"/>
      <c r="D179" s="234" t="s">
        <v>160</v>
      </c>
      <c r="E179" s="235" t="s">
        <v>19</v>
      </c>
      <c r="F179" s="236" t="s">
        <v>315</v>
      </c>
      <c r="G179" s="233"/>
      <c r="H179" s="237">
        <v>2.541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160</v>
      </c>
      <c r="AU179" s="243" t="s">
        <v>85</v>
      </c>
      <c r="AV179" s="13" t="s">
        <v>85</v>
      </c>
      <c r="AW179" s="13" t="s">
        <v>161</v>
      </c>
      <c r="AX179" s="13" t="s">
        <v>83</v>
      </c>
      <c r="AY179" s="243" t="s">
        <v>148</v>
      </c>
    </row>
    <row r="180" s="2" customFormat="1" ht="24.15" customHeight="1">
      <c r="A180" s="40"/>
      <c r="B180" s="41"/>
      <c r="C180" s="214" t="s">
        <v>316</v>
      </c>
      <c r="D180" s="214" t="s">
        <v>151</v>
      </c>
      <c r="E180" s="215" t="s">
        <v>317</v>
      </c>
      <c r="F180" s="216" t="s">
        <v>318</v>
      </c>
      <c r="G180" s="217" t="s">
        <v>301</v>
      </c>
      <c r="H180" s="275"/>
      <c r="I180" s="219"/>
      <c r="J180" s="220">
        <f>ROUND(I180*H180,2)</f>
        <v>0</v>
      </c>
      <c r="K180" s="216" t="s">
        <v>155</v>
      </c>
      <c r="L180" s="46"/>
      <c r="M180" s="221" t="s">
        <v>19</v>
      </c>
      <c r="N180" s="222" t="s">
        <v>46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156</v>
      </c>
      <c r="AT180" s="225" t="s">
        <v>151</v>
      </c>
      <c r="AU180" s="225" t="s">
        <v>85</v>
      </c>
      <c r="AY180" s="19" t="s">
        <v>148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83</v>
      </c>
      <c r="BK180" s="226">
        <f>ROUND(I180*H180,2)</f>
        <v>0</v>
      </c>
      <c r="BL180" s="19" t="s">
        <v>156</v>
      </c>
      <c r="BM180" s="225" t="s">
        <v>319</v>
      </c>
    </row>
    <row r="181" s="2" customFormat="1">
      <c r="A181" s="40"/>
      <c r="B181" s="41"/>
      <c r="C181" s="42"/>
      <c r="D181" s="227" t="s">
        <v>158</v>
      </c>
      <c r="E181" s="42"/>
      <c r="F181" s="228" t="s">
        <v>320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158</v>
      </c>
      <c r="AU181" s="19" t="s">
        <v>85</v>
      </c>
    </row>
    <row r="182" s="12" customFormat="1" ht="22.8" customHeight="1">
      <c r="A182" s="12"/>
      <c r="B182" s="198"/>
      <c r="C182" s="199"/>
      <c r="D182" s="200" t="s">
        <v>74</v>
      </c>
      <c r="E182" s="212" t="s">
        <v>321</v>
      </c>
      <c r="F182" s="212" t="s">
        <v>322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SUM(P183:P187)</f>
        <v>0</v>
      </c>
      <c r="Q182" s="206"/>
      <c r="R182" s="207">
        <f>SUM(R183:R187)</f>
        <v>0</v>
      </c>
      <c r="S182" s="206"/>
      <c r="T182" s="208">
        <f>SUM(T183:T187)</f>
        <v>0.02112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85</v>
      </c>
      <c r="AT182" s="210" t="s">
        <v>74</v>
      </c>
      <c r="AU182" s="210" t="s">
        <v>83</v>
      </c>
      <c r="AY182" s="209" t="s">
        <v>148</v>
      </c>
      <c r="BK182" s="211">
        <f>SUM(BK183:BK187)</f>
        <v>0</v>
      </c>
    </row>
    <row r="183" s="2" customFormat="1" ht="16.5" customHeight="1">
      <c r="A183" s="40"/>
      <c r="B183" s="41"/>
      <c r="C183" s="214" t="s">
        <v>323</v>
      </c>
      <c r="D183" s="214" t="s">
        <v>151</v>
      </c>
      <c r="E183" s="215" t="s">
        <v>324</v>
      </c>
      <c r="F183" s="216" t="s">
        <v>325</v>
      </c>
      <c r="G183" s="217" t="s">
        <v>164</v>
      </c>
      <c r="H183" s="218">
        <v>3.2</v>
      </c>
      <c r="I183" s="219"/>
      <c r="J183" s="220">
        <f>ROUND(I183*H183,2)</f>
        <v>0</v>
      </c>
      <c r="K183" s="216" t="s">
        <v>155</v>
      </c>
      <c r="L183" s="46"/>
      <c r="M183" s="221" t="s">
        <v>19</v>
      </c>
      <c r="N183" s="222" t="s">
        <v>46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0.0066</v>
      </c>
      <c r="T183" s="224">
        <f>S183*H183</f>
        <v>0.02112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240</v>
      </c>
      <c r="AT183" s="225" t="s">
        <v>151</v>
      </c>
      <c r="AU183" s="225" t="s">
        <v>85</v>
      </c>
      <c r="AY183" s="19" t="s">
        <v>148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83</v>
      </c>
      <c r="BK183" s="226">
        <f>ROUND(I183*H183,2)</f>
        <v>0</v>
      </c>
      <c r="BL183" s="19" t="s">
        <v>240</v>
      </c>
      <c r="BM183" s="225" t="s">
        <v>326</v>
      </c>
    </row>
    <row r="184" s="2" customFormat="1">
      <c r="A184" s="40"/>
      <c r="B184" s="41"/>
      <c r="C184" s="42"/>
      <c r="D184" s="227" t="s">
        <v>158</v>
      </c>
      <c r="E184" s="42"/>
      <c r="F184" s="228" t="s">
        <v>327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158</v>
      </c>
      <c r="AU184" s="19" t="s">
        <v>85</v>
      </c>
    </row>
    <row r="185" s="13" customFormat="1">
      <c r="A185" s="13"/>
      <c r="B185" s="232"/>
      <c r="C185" s="233"/>
      <c r="D185" s="234" t="s">
        <v>160</v>
      </c>
      <c r="E185" s="235" t="s">
        <v>19</v>
      </c>
      <c r="F185" s="236" t="s">
        <v>297</v>
      </c>
      <c r="G185" s="233"/>
      <c r="H185" s="237">
        <v>3.2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160</v>
      </c>
      <c r="AU185" s="243" t="s">
        <v>85</v>
      </c>
      <c r="AV185" s="13" t="s">
        <v>85</v>
      </c>
      <c r="AW185" s="13" t="s">
        <v>161</v>
      </c>
      <c r="AX185" s="13" t="s">
        <v>83</v>
      </c>
      <c r="AY185" s="243" t="s">
        <v>148</v>
      </c>
    </row>
    <row r="186" s="2" customFormat="1" ht="24.15" customHeight="1">
      <c r="A186" s="40"/>
      <c r="B186" s="41"/>
      <c r="C186" s="214" t="s">
        <v>328</v>
      </c>
      <c r="D186" s="214" t="s">
        <v>151</v>
      </c>
      <c r="E186" s="215" t="s">
        <v>329</v>
      </c>
      <c r="F186" s="216" t="s">
        <v>330</v>
      </c>
      <c r="G186" s="217" t="s">
        <v>301</v>
      </c>
      <c r="H186" s="275"/>
      <c r="I186" s="219"/>
      <c r="J186" s="220">
        <f>ROUND(I186*H186,2)</f>
        <v>0</v>
      </c>
      <c r="K186" s="216" t="s">
        <v>155</v>
      </c>
      <c r="L186" s="46"/>
      <c r="M186" s="221" t="s">
        <v>19</v>
      </c>
      <c r="N186" s="222" t="s">
        <v>46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156</v>
      </c>
      <c r="AT186" s="225" t="s">
        <v>151</v>
      </c>
      <c r="AU186" s="225" t="s">
        <v>85</v>
      </c>
      <c r="AY186" s="19" t="s">
        <v>148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83</v>
      </c>
      <c r="BK186" s="226">
        <f>ROUND(I186*H186,2)</f>
        <v>0</v>
      </c>
      <c r="BL186" s="19" t="s">
        <v>156</v>
      </c>
      <c r="BM186" s="225" t="s">
        <v>331</v>
      </c>
    </row>
    <row r="187" s="2" customFormat="1">
      <c r="A187" s="40"/>
      <c r="B187" s="41"/>
      <c r="C187" s="42"/>
      <c r="D187" s="227" t="s">
        <v>158</v>
      </c>
      <c r="E187" s="42"/>
      <c r="F187" s="228" t="s">
        <v>332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158</v>
      </c>
      <c r="AU187" s="19" t="s">
        <v>85</v>
      </c>
    </row>
    <row r="188" s="12" customFormat="1" ht="22.8" customHeight="1">
      <c r="A188" s="12"/>
      <c r="B188" s="198"/>
      <c r="C188" s="199"/>
      <c r="D188" s="200" t="s">
        <v>74</v>
      </c>
      <c r="E188" s="212" t="s">
        <v>333</v>
      </c>
      <c r="F188" s="212" t="s">
        <v>334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SUM(P189:P195)</f>
        <v>0</v>
      </c>
      <c r="Q188" s="206"/>
      <c r="R188" s="207">
        <f>SUM(R189:R195)</f>
        <v>0.7189743</v>
      </c>
      <c r="S188" s="206"/>
      <c r="T188" s="208">
        <f>SUM(T189:T195)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85</v>
      </c>
      <c r="AT188" s="210" t="s">
        <v>74</v>
      </c>
      <c r="AU188" s="210" t="s">
        <v>83</v>
      </c>
      <c r="AY188" s="209" t="s">
        <v>148</v>
      </c>
      <c r="BK188" s="211">
        <f>SUM(BK189:BK195)</f>
        <v>0</v>
      </c>
    </row>
    <row r="189" s="2" customFormat="1" ht="16.5" customHeight="1">
      <c r="A189" s="40"/>
      <c r="B189" s="41"/>
      <c r="C189" s="214" t="s">
        <v>335</v>
      </c>
      <c r="D189" s="214" t="s">
        <v>151</v>
      </c>
      <c r="E189" s="215" t="s">
        <v>336</v>
      </c>
      <c r="F189" s="216" t="s">
        <v>337</v>
      </c>
      <c r="G189" s="217" t="s">
        <v>164</v>
      </c>
      <c r="H189" s="218">
        <v>58.62</v>
      </c>
      <c r="I189" s="219"/>
      <c r="J189" s="220">
        <f>ROUND(I189*H189,2)</f>
        <v>0</v>
      </c>
      <c r="K189" s="216" t="s">
        <v>155</v>
      </c>
      <c r="L189" s="46"/>
      <c r="M189" s="221" t="s">
        <v>19</v>
      </c>
      <c r="N189" s="222" t="s">
        <v>46</v>
      </c>
      <c r="O189" s="86"/>
      <c r="P189" s="223">
        <f>O189*H189</f>
        <v>0</v>
      </c>
      <c r="Q189" s="223">
        <v>0.00019</v>
      </c>
      <c r="R189" s="223">
        <f>Q189*H189</f>
        <v>0.0111378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240</v>
      </c>
      <c r="AT189" s="225" t="s">
        <v>151</v>
      </c>
      <c r="AU189" s="225" t="s">
        <v>85</v>
      </c>
      <c r="AY189" s="19" t="s">
        <v>148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83</v>
      </c>
      <c r="BK189" s="226">
        <f>ROUND(I189*H189,2)</f>
        <v>0</v>
      </c>
      <c r="BL189" s="19" t="s">
        <v>240</v>
      </c>
      <c r="BM189" s="225" t="s">
        <v>338</v>
      </c>
    </row>
    <row r="190" s="2" customFormat="1">
      <c r="A190" s="40"/>
      <c r="B190" s="41"/>
      <c r="C190" s="42"/>
      <c r="D190" s="227" t="s">
        <v>158</v>
      </c>
      <c r="E190" s="42"/>
      <c r="F190" s="228" t="s">
        <v>339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158</v>
      </c>
      <c r="AU190" s="19" t="s">
        <v>85</v>
      </c>
    </row>
    <row r="191" s="13" customFormat="1">
      <c r="A191" s="13"/>
      <c r="B191" s="232"/>
      <c r="C191" s="233"/>
      <c r="D191" s="234" t="s">
        <v>160</v>
      </c>
      <c r="E191" s="235" t="s">
        <v>19</v>
      </c>
      <c r="F191" s="236" t="s">
        <v>340</v>
      </c>
      <c r="G191" s="233"/>
      <c r="H191" s="237">
        <v>58.62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160</v>
      </c>
      <c r="AU191" s="243" t="s">
        <v>85</v>
      </c>
      <c r="AV191" s="13" t="s">
        <v>85</v>
      </c>
      <c r="AW191" s="13" t="s">
        <v>161</v>
      </c>
      <c r="AX191" s="13" t="s">
        <v>83</v>
      </c>
      <c r="AY191" s="243" t="s">
        <v>148</v>
      </c>
    </row>
    <row r="192" s="2" customFormat="1" ht="16.5" customHeight="1">
      <c r="A192" s="40"/>
      <c r="B192" s="41"/>
      <c r="C192" s="265" t="s">
        <v>289</v>
      </c>
      <c r="D192" s="265" t="s">
        <v>205</v>
      </c>
      <c r="E192" s="266" t="s">
        <v>341</v>
      </c>
      <c r="F192" s="267" t="s">
        <v>342</v>
      </c>
      <c r="G192" s="268" t="s">
        <v>164</v>
      </c>
      <c r="H192" s="269">
        <v>61.551</v>
      </c>
      <c r="I192" s="270"/>
      <c r="J192" s="271">
        <f>ROUND(I192*H192,2)</f>
        <v>0</v>
      </c>
      <c r="K192" s="267" t="s">
        <v>155</v>
      </c>
      <c r="L192" s="272"/>
      <c r="M192" s="273" t="s">
        <v>19</v>
      </c>
      <c r="N192" s="274" t="s">
        <v>46</v>
      </c>
      <c r="O192" s="86"/>
      <c r="P192" s="223">
        <f>O192*H192</f>
        <v>0</v>
      </c>
      <c r="Q192" s="223">
        <v>0.0115</v>
      </c>
      <c r="R192" s="223">
        <f>Q192*H192</f>
        <v>0.7078365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289</v>
      </c>
      <c r="AT192" s="225" t="s">
        <v>205</v>
      </c>
      <c r="AU192" s="225" t="s">
        <v>85</v>
      </c>
      <c r="AY192" s="19" t="s">
        <v>148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83</v>
      </c>
      <c r="BK192" s="226">
        <f>ROUND(I192*H192,2)</f>
        <v>0</v>
      </c>
      <c r="BL192" s="19" t="s">
        <v>240</v>
      </c>
      <c r="BM192" s="225" t="s">
        <v>343</v>
      </c>
    </row>
    <row r="193" s="13" customFormat="1">
      <c r="A193" s="13"/>
      <c r="B193" s="232"/>
      <c r="C193" s="233"/>
      <c r="D193" s="234" t="s">
        <v>160</v>
      </c>
      <c r="E193" s="235" t="s">
        <v>19</v>
      </c>
      <c r="F193" s="236" t="s">
        <v>344</v>
      </c>
      <c r="G193" s="233"/>
      <c r="H193" s="237">
        <v>61.551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160</v>
      </c>
      <c r="AU193" s="243" t="s">
        <v>85</v>
      </c>
      <c r="AV193" s="13" t="s">
        <v>85</v>
      </c>
      <c r="AW193" s="13" t="s">
        <v>161</v>
      </c>
      <c r="AX193" s="13" t="s">
        <v>83</v>
      </c>
      <c r="AY193" s="243" t="s">
        <v>148</v>
      </c>
    </row>
    <row r="194" s="2" customFormat="1" ht="37.8" customHeight="1">
      <c r="A194" s="40"/>
      <c r="B194" s="41"/>
      <c r="C194" s="214" t="s">
        <v>345</v>
      </c>
      <c r="D194" s="214" t="s">
        <v>151</v>
      </c>
      <c r="E194" s="215" t="s">
        <v>346</v>
      </c>
      <c r="F194" s="216" t="s">
        <v>347</v>
      </c>
      <c r="G194" s="217" t="s">
        <v>301</v>
      </c>
      <c r="H194" s="275"/>
      <c r="I194" s="219"/>
      <c r="J194" s="220">
        <f>ROUND(I194*H194,2)</f>
        <v>0</v>
      </c>
      <c r="K194" s="216" t="s">
        <v>155</v>
      </c>
      <c r="L194" s="46"/>
      <c r="M194" s="221" t="s">
        <v>19</v>
      </c>
      <c r="N194" s="222" t="s">
        <v>46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240</v>
      </c>
      <c r="AT194" s="225" t="s">
        <v>151</v>
      </c>
      <c r="AU194" s="225" t="s">
        <v>85</v>
      </c>
      <c r="AY194" s="19" t="s">
        <v>148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83</v>
      </c>
      <c r="BK194" s="226">
        <f>ROUND(I194*H194,2)</f>
        <v>0</v>
      </c>
      <c r="BL194" s="19" t="s">
        <v>240</v>
      </c>
      <c r="BM194" s="225" t="s">
        <v>348</v>
      </c>
    </row>
    <row r="195" s="2" customFormat="1">
      <c r="A195" s="40"/>
      <c r="B195" s="41"/>
      <c r="C195" s="42"/>
      <c r="D195" s="227" t="s">
        <v>158</v>
      </c>
      <c r="E195" s="42"/>
      <c r="F195" s="228" t="s">
        <v>349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158</v>
      </c>
      <c r="AU195" s="19" t="s">
        <v>85</v>
      </c>
    </row>
    <row r="196" s="12" customFormat="1" ht="22.8" customHeight="1">
      <c r="A196" s="12"/>
      <c r="B196" s="198"/>
      <c r="C196" s="199"/>
      <c r="D196" s="200" t="s">
        <v>74</v>
      </c>
      <c r="E196" s="212" t="s">
        <v>350</v>
      </c>
      <c r="F196" s="212" t="s">
        <v>351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SUM(P197:P207)</f>
        <v>0</v>
      </c>
      <c r="Q196" s="206"/>
      <c r="R196" s="207">
        <f>SUM(R197:R207)</f>
        <v>0.0023489999999999996</v>
      </c>
      <c r="S196" s="206"/>
      <c r="T196" s="208">
        <f>SUM(T197:T207)</f>
        <v>0.31319999999999996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85</v>
      </c>
      <c r="AT196" s="210" t="s">
        <v>74</v>
      </c>
      <c r="AU196" s="210" t="s">
        <v>83</v>
      </c>
      <c r="AY196" s="209" t="s">
        <v>148</v>
      </c>
      <c r="BK196" s="211">
        <f>SUM(BK197:BK207)</f>
        <v>0</v>
      </c>
    </row>
    <row r="197" s="2" customFormat="1" ht="16.5" customHeight="1">
      <c r="A197" s="40"/>
      <c r="B197" s="41"/>
      <c r="C197" s="214" t="s">
        <v>352</v>
      </c>
      <c r="D197" s="214" t="s">
        <v>151</v>
      </c>
      <c r="E197" s="215" t="s">
        <v>353</v>
      </c>
      <c r="F197" s="216" t="s">
        <v>354</v>
      </c>
      <c r="G197" s="217" t="s">
        <v>164</v>
      </c>
      <c r="H197" s="218">
        <v>78.3</v>
      </c>
      <c r="I197" s="219"/>
      <c r="J197" s="220">
        <f>ROUND(I197*H197,2)</f>
        <v>0</v>
      </c>
      <c r="K197" s="216" t="s">
        <v>155</v>
      </c>
      <c r="L197" s="46"/>
      <c r="M197" s="221" t="s">
        <v>19</v>
      </c>
      <c r="N197" s="222" t="s">
        <v>46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0.004</v>
      </c>
      <c r="T197" s="224">
        <f>S197*H197</f>
        <v>0.31319999999999996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240</v>
      </c>
      <c r="AT197" s="225" t="s">
        <v>151</v>
      </c>
      <c r="AU197" s="225" t="s">
        <v>85</v>
      </c>
      <c r="AY197" s="19" t="s">
        <v>148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83</v>
      </c>
      <c r="BK197" s="226">
        <f>ROUND(I197*H197,2)</f>
        <v>0</v>
      </c>
      <c r="BL197" s="19" t="s">
        <v>240</v>
      </c>
      <c r="BM197" s="225" t="s">
        <v>355</v>
      </c>
    </row>
    <row r="198" s="2" customFormat="1">
      <c r="A198" s="40"/>
      <c r="B198" s="41"/>
      <c r="C198" s="42"/>
      <c r="D198" s="227" t="s">
        <v>158</v>
      </c>
      <c r="E198" s="42"/>
      <c r="F198" s="228" t="s">
        <v>356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158</v>
      </c>
      <c r="AU198" s="19" t="s">
        <v>85</v>
      </c>
    </row>
    <row r="199" s="2" customFormat="1" ht="16.5" customHeight="1">
      <c r="A199" s="40"/>
      <c r="B199" s="41"/>
      <c r="C199" s="214" t="s">
        <v>357</v>
      </c>
      <c r="D199" s="214" t="s">
        <v>151</v>
      </c>
      <c r="E199" s="215" t="s">
        <v>358</v>
      </c>
      <c r="F199" s="216" t="s">
        <v>359</v>
      </c>
      <c r="G199" s="217" t="s">
        <v>164</v>
      </c>
      <c r="H199" s="218">
        <v>78.3</v>
      </c>
      <c r="I199" s="219"/>
      <c r="J199" s="220">
        <f>ROUND(I199*H199,2)</f>
        <v>0</v>
      </c>
      <c r="K199" s="216" t="s">
        <v>155</v>
      </c>
      <c r="L199" s="46"/>
      <c r="M199" s="221" t="s">
        <v>19</v>
      </c>
      <c r="N199" s="222" t="s">
        <v>46</v>
      </c>
      <c r="O199" s="86"/>
      <c r="P199" s="223">
        <f>O199*H199</f>
        <v>0</v>
      </c>
      <c r="Q199" s="223">
        <v>3E-05</v>
      </c>
      <c r="R199" s="223">
        <f>Q199*H199</f>
        <v>0.0023489999999999996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240</v>
      </c>
      <c r="AT199" s="225" t="s">
        <v>151</v>
      </c>
      <c r="AU199" s="225" t="s">
        <v>85</v>
      </c>
      <c r="AY199" s="19" t="s">
        <v>148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83</v>
      </c>
      <c r="BK199" s="226">
        <f>ROUND(I199*H199,2)</f>
        <v>0</v>
      </c>
      <c r="BL199" s="19" t="s">
        <v>240</v>
      </c>
      <c r="BM199" s="225" t="s">
        <v>360</v>
      </c>
    </row>
    <row r="200" s="2" customFormat="1">
      <c r="A200" s="40"/>
      <c r="B200" s="41"/>
      <c r="C200" s="42"/>
      <c r="D200" s="227" t="s">
        <v>158</v>
      </c>
      <c r="E200" s="42"/>
      <c r="F200" s="228" t="s">
        <v>361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158</v>
      </c>
      <c r="AU200" s="19" t="s">
        <v>85</v>
      </c>
    </row>
    <row r="201" s="2" customFormat="1" ht="16.5" customHeight="1">
      <c r="A201" s="40"/>
      <c r="B201" s="41"/>
      <c r="C201" s="214" t="s">
        <v>362</v>
      </c>
      <c r="D201" s="214" t="s">
        <v>151</v>
      </c>
      <c r="E201" s="215" t="s">
        <v>363</v>
      </c>
      <c r="F201" s="216" t="s">
        <v>364</v>
      </c>
      <c r="G201" s="217" t="s">
        <v>154</v>
      </c>
      <c r="H201" s="218">
        <v>3</v>
      </c>
      <c r="I201" s="219"/>
      <c r="J201" s="220">
        <f>ROUND(I201*H201,2)</f>
        <v>0</v>
      </c>
      <c r="K201" s="216" t="s">
        <v>155</v>
      </c>
      <c r="L201" s="46"/>
      <c r="M201" s="221" t="s">
        <v>19</v>
      </c>
      <c r="N201" s="222" t="s">
        <v>46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240</v>
      </c>
      <c r="AT201" s="225" t="s">
        <v>151</v>
      </c>
      <c r="AU201" s="225" t="s">
        <v>85</v>
      </c>
      <c r="AY201" s="19" t="s">
        <v>148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83</v>
      </c>
      <c r="BK201" s="226">
        <f>ROUND(I201*H201,2)</f>
        <v>0</v>
      </c>
      <c r="BL201" s="19" t="s">
        <v>240</v>
      </c>
      <c r="BM201" s="225" t="s">
        <v>365</v>
      </c>
    </row>
    <row r="202" s="2" customFormat="1">
      <c r="A202" s="40"/>
      <c r="B202" s="41"/>
      <c r="C202" s="42"/>
      <c r="D202" s="227" t="s">
        <v>158</v>
      </c>
      <c r="E202" s="42"/>
      <c r="F202" s="228" t="s">
        <v>366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158</v>
      </c>
      <c r="AU202" s="19" t="s">
        <v>85</v>
      </c>
    </row>
    <row r="203" s="2" customFormat="1" ht="37.8" customHeight="1">
      <c r="A203" s="40"/>
      <c r="B203" s="41"/>
      <c r="C203" s="265" t="s">
        <v>367</v>
      </c>
      <c r="D203" s="265" t="s">
        <v>205</v>
      </c>
      <c r="E203" s="266" t="s">
        <v>368</v>
      </c>
      <c r="F203" s="267" t="s">
        <v>369</v>
      </c>
      <c r="G203" s="268" t="s">
        <v>154</v>
      </c>
      <c r="H203" s="269">
        <v>1</v>
      </c>
      <c r="I203" s="270"/>
      <c r="J203" s="271">
        <f>ROUND(I203*H203,2)</f>
        <v>0</v>
      </c>
      <c r="K203" s="267" t="s">
        <v>19</v>
      </c>
      <c r="L203" s="272"/>
      <c r="M203" s="273" t="s">
        <v>19</v>
      </c>
      <c r="N203" s="274" t="s">
        <v>46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289</v>
      </c>
      <c r="AT203" s="225" t="s">
        <v>205</v>
      </c>
      <c r="AU203" s="225" t="s">
        <v>85</v>
      </c>
      <c r="AY203" s="19" t="s">
        <v>148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83</v>
      </c>
      <c r="BK203" s="226">
        <f>ROUND(I203*H203,2)</f>
        <v>0</v>
      </c>
      <c r="BL203" s="19" t="s">
        <v>240</v>
      </c>
      <c r="BM203" s="225" t="s">
        <v>370</v>
      </c>
    </row>
    <row r="204" s="2" customFormat="1" ht="33" customHeight="1">
      <c r="A204" s="40"/>
      <c r="B204" s="41"/>
      <c r="C204" s="265" t="s">
        <v>371</v>
      </c>
      <c r="D204" s="265" t="s">
        <v>205</v>
      </c>
      <c r="E204" s="266" t="s">
        <v>372</v>
      </c>
      <c r="F204" s="267" t="s">
        <v>373</v>
      </c>
      <c r="G204" s="268" t="s">
        <v>154</v>
      </c>
      <c r="H204" s="269">
        <v>1</v>
      </c>
      <c r="I204" s="270"/>
      <c r="J204" s="271">
        <f>ROUND(I204*H204,2)</f>
        <v>0</v>
      </c>
      <c r="K204" s="267" t="s">
        <v>19</v>
      </c>
      <c r="L204" s="272"/>
      <c r="M204" s="273" t="s">
        <v>19</v>
      </c>
      <c r="N204" s="274" t="s">
        <v>46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289</v>
      </c>
      <c r="AT204" s="225" t="s">
        <v>205</v>
      </c>
      <c r="AU204" s="225" t="s">
        <v>85</v>
      </c>
      <c r="AY204" s="19" t="s">
        <v>148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83</v>
      </c>
      <c r="BK204" s="226">
        <f>ROUND(I204*H204,2)</f>
        <v>0</v>
      </c>
      <c r="BL204" s="19" t="s">
        <v>240</v>
      </c>
      <c r="BM204" s="225" t="s">
        <v>374</v>
      </c>
    </row>
    <row r="205" s="2" customFormat="1" ht="33" customHeight="1">
      <c r="A205" s="40"/>
      <c r="B205" s="41"/>
      <c r="C205" s="265" t="s">
        <v>375</v>
      </c>
      <c r="D205" s="265" t="s">
        <v>205</v>
      </c>
      <c r="E205" s="266" t="s">
        <v>376</v>
      </c>
      <c r="F205" s="267" t="s">
        <v>377</v>
      </c>
      <c r="G205" s="268" t="s">
        <v>154</v>
      </c>
      <c r="H205" s="269">
        <v>1</v>
      </c>
      <c r="I205" s="270"/>
      <c r="J205" s="271">
        <f>ROUND(I205*H205,2)</f>
        <v>0</v>
      </c>
      <c r="K205" s="267" t="s">
        <v>19</v>
      </c>
      <c r="L205" s="272"/>
      <c r="M205" s="273" t="s">
        <v>19</v>
      </c>
      <c r="N205" s="274" t="s">
        <v>46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289</v>
      </c>
      <c r="AT205" s="225" t="s">
        <v>205</v>
      </c>
      <c r="AU205" s="225" t="s">
        <v>85</v>
      </c>
      <c r="AY205" s="19" t="s">
        <v>148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83</v>
      </c>
      <c r="BK205" s="226">
        <f>ROUND(I205*H205,2)</f>
        <v>0</v>
      </c>
      <c r="BL205" s="19" t="s">
        <v>240</v>
      </c>
      <c r="BM205" s="225" t="s">
        <v>378</v>
      </c>
    </row>
    <row r="206" s="2" customFormat="1" ht="24.15" customHeight="1">
      <c r="A206" s="40"/>
      <c r="B206" s="41"/>
      <c r="C206" s="214" t="s">
        <v>379</v>
      </c>
      <c r="D206" s="214" t="s">
        <v>151</v>
      </c>
      <c r="E206" s="215" t="s">
        <v>380</v>
      </c>
      <c r="F206" s="216" t="s">
        <v>381</v>
      </c>
      <c r="G206" s="217" t="s">
        <v>301</v>
      </c>
      <c r="H206" s="275"/>
      <c r="I206" s="219"/>
      <c r="J206" s="220">
        <f>ROUND(I206*H206,2)</f>
        <v>0</v>
      </c>
      <c r="K206" s="216" t="s">
        <v>155</v>
      </c>
      <c r="L206" s="46"/>
      <c r="M206" s="221" t="s">
        <v>19</v>
      </c>
      <c r="N206" s="222" t="s">
        <v>46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240</v>
      </c>
      <c r="AT206" s="225" t="s">
        <v>151</v>
      </c>
      <c r="AU206" s="225" t="s">
        <v>85</v>
      </c>
      <c r="AY206" s="19" t="s">
        <v>148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83</v>
      </c>
      <c r="BK206" s="226">
        <f>ROUND(I206*H206,2)</f>
        <v>0</v>
      </c>
      <c r="BL206" s="19" t="s">
        <v>240</v>
      </c>
      <c r="BM206" s="225" t="s">
        <v>382</v>
      </c>
    </row>
    <row r="207" s="2" customFormat="1">
      <c r="A207" s="40"/>
      <c r="B207" s="41"/>
      <c r="C207" s="42"/>
      <c r="D207" s="227" t="s">
        <v>158</v>
      </c>
      <c r="E207" s="42"/>
      <c r="F207" s="228" t="s">
        <v>383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158</v>
      </c>
      <c r="AU207" s="19" t="s">
        <v>85</v>
      </c>
    </row>
    <row r="208" s="12" customFormat="1" ht="22.8" customHeight="1">
      <c r="A208" s="12"/>
      <c r="B208" s="198"/>
      <c r="C208" s="199"/>
      <c r="D208" s="200" t="s">
        <v>74</v>
      </c>
      <c r="E208" s="212" t="s">
        <v>384</v>
      </c>
      <c r="F208" s="212" t="s">
        <v>385</v>
      </c>
      <c r="G208" s="199"/>
      <c r="H208" s="199"/>
      <c r="I208" s="202"/>
      <c r="J208" s="213">
        <f>BK208</f>
        <v>0</v>
      </c>
      <c r="K208" s="199"/>
      <c r="L208" s="204"/>
      <c r="M208" s="205"/>
      <c r="N208" s="206"/>
      <c r="O208" s="206"/>
      <c r="P208" s="207">
        <f>SUM(P209:P219)</f>
        <v>0</v>
      </c>
      <c r="Q208" s="206"/>
      <c r="R208" s="207">
        <f>SUM(R209:R219)</f>
        <v>0.3638358</v>
      </c>
      <c r="S208" s="206"/>
      <c r="T208" s="208">
        <f>SUM(T209:T219)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85</v>
      </c>
      <c r="AT208" s="210" t="s">
        <v>74</v>
      </c>
      <c r="AU208" s="210" t="s">
        <v>83</v>
      </c>
      <c r="AY208" s="209" t="s">
        <v>148</v>
      </c>
      <c r="BK208" s="211">
        <f>SUM(BK209:BK219)</f>
        <v>0</v>
      </c>
    </row>
    <row r="209" s="2" customFormat="1" ht="16.5" customHeight="1">
      <c r="A209" s="40"/>
      <c r="B209" s="41"/>
      <c r="C209" s="214" t="s">
        <v>386</v>
      </c>
      <c r="D209" s="214" t="s">
        <v>151</v>
      </c>
      <c r="E209" s="215" t="s">
        <v>387</v>
      </c>
      <c r="F209" s="216" t="s">
        <v>388</v>
      </c>
      <c r="G209" s="217" t="s">
        <v>164</v>
      </c>
      <c r="H209" s="218">
        <v>67.376999999999992</v>
      </c>
      <c r="I209" s="219"/>
      <c r="J209" s="220">
        <f>ROUND(I209*H209,2)</f>
        <v>0</v>
      </c>
      <c r="K209" s="216" t="s">
        <v>155</v>
      </c>
      <c r="L209" s="46"/>
      <c r="M209" s="221" t="s">
        <v>19</v>
      </c>
      <c r="N209" s="222" t="s">
        <v>46</v>
      </c>
      <c r="O209" s="86"/>
      <c r="P209" s="223">
        <f>O209*H209</f>
        <v>0</v>
      </c>
      <c r="Q209" s="223">
        <v>0.0054</v>
      </c>
      <c r="R209" s="223">
        <f>Q209*H209</f>
        <v>0.3638358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240</v>
      </c>
      <c r="AT209" s="225" t="s">
        <v>151</v>
      </c>
      <c r="AU209" s="225" t="s">
        <v>85</v>
      </c>
      <c r="AY209" s="19" t="s">
        <v>148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83</v>
      </c>
      <c r="BK209" s="226">
        <f>ROUND(I209*H209,2)</f>
        <v>0</v>
      </c>
      <c r="BL209" s="19" t="s">
        <v>240</v>
      </c>
      <c r="BM209" s="225" t="s">
        <v>389</v>
      </c>
    </row>
    <row r="210" s="2" customFormat="1">
      <c r="A210" s="40"/>
      <c r="B210" s="41"/>
      <c r="C210" s="42"/>
      <c r="D210" s="227" t="s">
        <v>158</v>
      </c>
      <c r="E210" s="42"/>
      <c r="F210" s="228" t="s">
        <v>390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158</v>
      </c>
      <c r="AU210" s="19" t="s">
        <v>85</v>
      </c>
    </row>
    <row r="211" s="15" customFormat="1">
      <c r="A211" s="15"/>
      <c r="B211" s="255"/>
      <c r="C211" s="256"/>
      <c r="D211" s="234" t="s">
        <v>160</v>
      </c>
      <c r="E211" s="257" t="s">
        <v>19</v>
      </c>
      <c r="F211" s="258" t="s">
        <v>391</v>
      </c>
      <c r="G211" s="256"/>
      <c r="H211" s="257" t="s">
        <v>19</v>
      </c>
      <c r="I211" s="259"/>
      <c r="J211" s="256"/>
      <c r="K211" s="256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160</v>
      </c>
      <c r="AU211" s="264" t="s">
        <v>85</v>
      </c>
      <c r="AV211" s="15" t="s">
        <v>83</v>
      </c>
      <c r="AW211" s="15" t="s">
        <v>161</v>
      </c>
      <c r="AX211" s="15" t="s">
        <v>75</v>
      </c>
      <c r="AY211" s="264" t="s">
        <v>148</v>
      </c>
    </row>
    <row r="212" s="13" customFormat="1">
      <c r="A212" s="13"/>
      <c r="B212" s="232"/>
      <c r="C212" s="233"/>
      <c r="D212" s="234" t="s">
        <v>160</v>
      </c>
      <c r="E212" s="235" t="s">
        <v>19</v>
      </c>
      <c r="F212" s="236" t="s">
        <v>340</v>
      </c>
      <c r="G212" s="233"/>
      <c r="H212" s="237">
        <v>58.62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160</v>
      </c>
      <c r="AU212" s="243" t="s">
        <v>85</v>
      </c>
      <c r="AV212" s="13" t="s">
        <v>85</v>
      </c>
      <c r="AW212" s="13" t="s">
        <v>161</v>
      </c>
      <c r="AX212" s="13" t="s">
        <v>75</v>
      </c>
      <c r="AY212" s="243" t="s">
        <v>148</v>
      </c>
    </row>
    <row r="213" s="15" customFormat="1">
      <c r="A213" s="15"/>
      <c r="B213" s="255"/>
      <c r="C213" s="256"/>
      <c r="D213" s="234" t="s">
        <v>160</v>
      </c>
      <c r="E213" s="257" t="s">
        <v>19</v>
      </c>
      <c r="F213" s="258" t="s">
        <v>392</v>
      </c>
      <c r="G213" s="256"/>
      <c r="H213" s="257" t="s">
        <v>19</v>
      </c>
      <c r="I213" s="259"/>
      <c r="J213" s="256"/>
      <c r="K213" s="256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160</v>
      </c>
      <c r="AU213" s="264" t="s">
        <v>85</v>
      </c>
      <c r="AV213" s="15" t="s">
        <v>83</v>
      </c>
      <c r="AW213" s="15" t="s">
        <v>161</v>
      </c>
      <c r="AX213" s="15" t="s">
        <v>75</v>
      </c>
      <c r="AY213" s="264" t="s">
        <v>148</v>
      </c>
    </row>
    <row r="214" s="13" customFormat="1">
      <c r="A214" s="13"/>
      <c r="B214" s="232"/>
      <c r="C214" s="233"/>
      <c r="D214" s="234" t="s">
        <v>160</v>
      </c>
      <c r="E214" s="235" t="s">
        <v>19</v>
      </c>
      <c r="F214" s="236" t="s">
        <v>393</v>
      </c>
      <c r="G214" s="233"/>
      <c r="H214" s="237">
        <v>3.597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160</v>
      </c>
      <c r="AU214" s="243" t="s">
        <v>85</v>
      </c>
      <c r="AV214" s="13" t="s">
        <v>85</v>
      </c>
      <c r="AW214" s="13" t="s">
        <v>161</v>
      </c>
      <c r="AX214" s="13" t="s">
        <v>75</v>
      </c>
      <c r="AY214" s="243" t="s">
        <v>148</v>
      </c>
    </row>
    <row r="215" s="15" customFormat="1">
      <c r="A215" s="15"/>
      <c r="B215" s="255"/>
      <c r="C215" s="256"/>
      <c r="D215" s="234" t="s">
        <v>160</v>
      </c>
      <c r="E215" s="257" t="s">
        <v>19</v>
      </c>
      <c r="F215" s="258" t="s">
        <v>394</v>
      </c>
      <c r="G215" s="256"/>
      <c r="H215" s="257" t="s">
        <v>19</v>
      </c>
      <c r="I215" s="259"/>
      <c r="J215" s="256"/>
      <c r="K215" s="256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160</v>
      </c>
      <c r="AU215" s="264" t="s">
        <v>85</v>
      </c>
      <c r="AV215" s="15" t="s">
        <v>83</v>
      </c>
      <c r="AW215" s="15" t="s">
        <v>161</v>
      </c>
      <c r="AX215" s="15" t="s">
        <v>75</v>
      </c>
      <c r="AY215" s="264" t="s">
        <v>148</v>
      </c>
    </row>
    <row r="216" s="13" customFormat="1">
      <c r="A216" s="13"/>
      <c r="B216" s="232"/>
      <c r="C216" s="233"/>
      <c r="D216" s="234" t="s">
        <v>160</v>
      </c>
      <c r="E216" s="235" t="s">
        <v>19</v>
      </c>
      <c r="F216" s="236" t="s">
        <v>395</v>
      </c>
      <c r="G216" s="233"/>
      <c r="H216" s="237">
        <v>5.16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160</v>
      </c>
      <c r="AU216" s="243" t="s">
        <v>85</v>
      </c>
      <c r="AV216" s="13" t="s">
        <v>85</v>
      </c>
      <c r="AW216" s="13" t="s">
        <v>161</v>
      </c>
      <c r="AX216" s="13" t="s">
        <v>75</v>
      </c>
      <c r="AY216" s="243" t="s">
        <v>148</v>
      </c>
    </row>
    <row r="217" s="14" customFormat="1">
      <c r="A217" s="14"/>
      <c r="B217" s="244"/>
      <c r="C217" s="245"/>
      <c r="D217" s="234" t="s">
        <v>160</v>
      </c>
      <c r="E217" s="246" t="s">
        <v>19</v>
      </c>
      <c r="F217" s="247" t="s">
        <v>174</v>
      </c>
      <c r="G217" s="245"/>
      <c r="H217" s="248">
        <v>67.376999999999992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160</v>
      </c>
      <c r="AU217" s="254" t="s">
        <v>85</v>
      </c>
      <c r="AV217" s="14" t="s">
        <v>156</v>
      </c>
      <c r="AW217" s="14" t="s">
        <v>161</v>
      </c>
      <c r="AX217" s="14" t="s">
        <v>83</v>
      </c>
      <c r="AY217" s="254" t="s">
        <v>148</v>
      </c>
    </row>
    <row r="218" s="2" customFormat="1" ht="24.15" customHeight="1">
      <c r="A218" s="40"/>
      <c r="B218" s="41"/>
      <c r="C218" s="214" t="s">
        <v>396</v>
      </c>
      <c r="D218" s="214" t="s">
        <v>151</v>
      </c>
      <c r="E218" s="215" t="s">
        <v>397</v>
      </c>
      <c r="F218" s="216" t="s">
        <v>398</v>
      </c>
      <c r="G218" s="217" t="s">
        <v>301</v>
      </c>
      <c r="H218" s="275"/>
      <c r="I218" s="219"/>
      <c r="J218" s="220">
        <f>ROUND(I218*H218,2)</f>
        <v>0</v>
      </c>
      <c r="K218" s="216" t="s">
        <v>155</v>
      </c>
      <c r="L218" s="46"/>
      <c r="M218" s="221" t="s">
        <v>19</v>
      </c>
      <c r="N218" s="222" t="s">
        <v>46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240</v>
      </c>
      <c r="AT218" s="225" t="s">
        <v>151</v>
      </c>
      <c r="AU218" s="225" t="s">
        <v>85</v>
      </c>
      <c r="AY218" s="19" t="s">
        <v>148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83</v>
      </c>
      <c r="BK218" s="226">
        <f>ROUND(I218*H218,2)</f>
        <v>0</v>
      </c>
      <c r="BL218" s="19" t="s">
        <v>240</v>
      </c>
      <c r="BM218" s="225" t="s">
        <v>399</v>
      </c>
    </row>
    <row r="219" s="2" customFormat="1">
      <c r="A219" s="40"/>
      <c r="B219" s="41"/>
      <c r="C219" s="42"/>
      <c r="D219" s="227" t="s">
        <v>158</v>
      </c>
      <c r="E219" s="42"/>
      <c r="F219" s="228" t="s">
        <v>400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158</v>
      </c>
      <c r="AU219" s="19" t="s">
        <v>85</v>
      </c>
    </row>
    <row r="220" s="12" customFormat="1" ht="22.8" customHeight="1">
      <c r="A220" s="12"/>
      <c r="B220" s="198"/>
      <c r="C220" s="199"/>
      <c r="D220" s="200" t="s">
        <v>74</v>
      </c>
      <c r="E220" s="212" t="s">
        <v>401</v>
      </c>
      <c r="F220" s="212" t="s">
        <v>402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SUM(P221:P225)</f>
        <v>0</v>
      </c>
      <c r="Q220" s="206"/>
      <c r="R220" s="207">
        <f>SUM(R221:R225)</f>
        <v>0.0077156</v>
      </c>
      <c r="S220" s="206"/>
      <c r="T220" s="208">
        <f>SUM(T221:T225)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85</v>
      </c>
      <c r="AT220" s="210" t="s">
        <v>74</v>
      </c>
      <c r="AU220" s="210" t="s">
        <v>83</v>
      </c>
      <c r="AY220" s="209" t="s">
        <v>148</v>
      </c>
      <c r="BK220" s="211">
        <f>SUM(BK221:BK225)</f>
        <v>0</v>
      </c>
    </row>
    <row r="221" s="2" customFormat="1" ht="16.5" customHeight="1">
      <c r="A221" s="40"/>
      <c r="B221" s="41"/>
      <c r="C221" s="214" t="s">
        <v>403</v>
      </c>
      <c r="D221" s="214" t="s">
        <v>151</v>
      </c>
      <c r="E221" s="215" t="s">
        <v>404</v>
      </c>
      <c r="F221" s="216" t="s">
        <v>405</v>
      </c>
      <c r="G221" s="217" t="s">
        <v>164</v>
      </c>
      <c r="H221" s="218">
        <v>1</v>
      </c>
      <c r="I221" s="219"/>
      <c r="J221" s="220">
        <f>ROUND(I221*H221,2)</f>
        <v>0</v>
      </c>
      <c r="K221" s="216" t="s">
        <v>155</v>
      </c>
      <c r="L221" s="46"/>
      <c r="M221" s="221" t="s">
        <v>19</v>
      </c>
      <c r="N221" s="222" t="s">
        <v>46</v>
      </c>
      <c r="O221" s="86"/>
      <c r="P221" s="223">
        <f>O221*H221</f>
        <v>0</v>
      </c>
      <c r="Q221" s="223">
        <v>0.0005</v>
      </c>
      <c r="R221" s="223">
        <f>Q221*H221</f>
        <v>0.0005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240</v>
      </c>
      <c r="AT221" s="225" t="s">
        <v>151</v>
      </c>
      <c r="AU221" s="225" t="s">
        <v>85</v>
      </c>
      <c r="AY221" s="19" t="s">
        <v>148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83</v>
      </c>
      <c r="BK221" s="226">
        <f>ROUND(I221*H221,2)</f>
        <v>0</v>
      </c>
      <c r="BL221" s="19" t="s">
        <v>240</v>
      </c>
      <c r="BM221" s="225" t="s">
        <v>406</v>
      </c>
    </row>
    <row r="222" s="2" customFormat="1">
      <c r="A222" s="40"/>
      <c r="B222" s="41"/>
      <c r="C222" s="42"/>
      <c r="D222" s="227" t="s">
        <v>158</v>
      </c>
      <c r="E222" s="42"/>
      <c r="F222" s="228" t="s">
        <v>407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158</v>
      </c>
      <c r="AU222" s="19" t="s">
        <v>85</v>
      </c>
    </row>
    <row r="223" s="2" customFormat="1" ht="16.5" customHeight="1">
      <c r="A223" s="40"/>
      <c r="B223" s="41"/>
      <c r="C223" s="214" t="s">
        <v>408</v>
      </c>
      <c r="D223" s="214" t="s">
        <v>151</v>
      </c>
      <c r="E223" s="215" t="s">
        <v>409</v>
      </c>
      <c r="F223" s="216" t="s">
        <v>410</v>
      </c>
      <c r="G223" s="217" t="s">
        <v>164</v>
      </c>
      <c r="H223" s="218">
        <v>180.39</v>
      </c>
      <c r="I223" s="219"/>
      <c r="J223" s="220">
        <f>ROUND(I223*H223,2)</f>
        <v>0</v>
      </c>
      <c r="K223" s="216" t="s">
        <v>155</v>
      </c>
      <c r="L223" s="46"/>
      <c r="M223" s="221" t="s">
        <v>19</v>
      </c>
      <c r="N223" s="222" t="s">
        <v>46</v>
      </c>
      <c r="O223" s="86"/>
      <c r="P223" s="223">
        <f>O223*H223</f>
        <v>0</v>
      </c>
      <c r="Q223" s="223">
        <v>4E-05</v>
      </c>
      <c r="R223" s="223">
        <f>Q223*H223</f>
        <v>0.0072156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240</v>
      </c>
      <c r="AT223" s="225" t="s">
        <v>151</v>
      </c>
      <c r="AU223" s="225" t="s">
        <v>85</v>
      </c>
      <c r="AY223" s="19" t="s">
        <v>148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83</v>
      </c>
      <c r="BK223" s="226">
        <f>ROUND(I223*H223,2)</f>
        <v>0</v>
      </c>
      <c r="BL223" s="19" t="s">
        <v>240</v>
      </c>
      <c r="BM223" s="225" t="s">
        <v>411</v>
      </c>
    </row>
    <row r="224" s="2" customFormat="1">
      <c r="A224" s="40"/>
      <c r="B224" s="41"/>
      <c r="C224" s="42"/>
      <c r="D224" s="227" t="s">
        <v>158</v>
      </c>
      <c r="E224" s="42"/>
      <c r="F224" s="228" t="s">
        <v>412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158</v>
      </c>
      <c r="AU224" s="19" t="s">
        <v>85</v>
      </c>
    </row>
    <row r="225" s="13" customFormat="1">
      <c r="A225" s="13"/>
      <c r="B225" s="232"/>
      <c r="C225" s="233"/>
      <c r="D225" s="234" t="s">
        <v>160</v>
      </c>
      <c r="E225" s="235" t="s">
        <v>19</v>
      </c>
      <c r="F225" s="236" t="s">
        <v>215</v>
      </c>
      <c r="G225" s="233"/>
      <c r="H225" s="237">
        <v>180.39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160</v>
      </c>
      <c r="AU225" s="243" t="s">
        <v>85</v>
      </c>
      <c r="AV225" s="13" t="s">
        <v>85</v>
      </c>
      <c r="AW225" s="13" t="s">
        <v>161</v>
      </c>
      <c r="AX225" s="13" t="s">
        <v>83</v>
      </c>
      <c r="AY225" s="243" t="s">
        <v>148</v>
      </c>
    </row>
    <row r="226" s="12" customFormat="1" ht="22.8" customHeight="1">
      <c r="A226" s="12"/>
      <c r="B226" s="198"/>
      <c r="C226" s="199"/>
      <c r="D226" s="200" t="s">
        <v>74</v>
      </c>
      <c r="E226" s="212" t="s">
        <v>413</v>
      </c>
      <c r="F226" s="212" t="s">
        <v>414</v>
      </c>
      <c r="G226" s="199"/>
      <c r="H226" s="199"/>
      <c r="I226" s="202"/>
      <c r="J226" s="213">
        <f>BK226</f>
        <v>0</v>
      </c>
      <c r="K226" s="199"/>
      <c r="L226" s="204"/>
      <c r="M226" s="205"/>
      <c r="N226" s="206"/>
      <c r="O226" s="206"/>
      <c r="P226" s="207">
        <f>SUM(P227:P237)</f>
        <v>0</v>
      </c>
      <c r="Q226" s="206"/>
      <c r="R226" s="207">
        <f>SUM(R227:R237)</f>
        <v>0.15003353</v>
      </c>
      <c r="S226" s="206"/>
      <c r="T226" s="208">
        <f>SUM(T227:T237)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85</v>
      </c>
      <c r="AT226" s="210" t="s">
        <v>74</v>
      </c>
      <c r="AU226" s="210" t="s">
        <v>83</v>
      </c>
      <c r="AY226" s="209" t="s">
        <v>148</v>
      </c>
      <c r="BK226" s="211">
        <f>SUM(BK227:BK237)</f>
        <v>0</v>
      </c>
    </row>
    <row r="227" s="2" customFormat="1" ht="24.15" customHeight="1">
      <c r="A227" s="40"/>
      <c r="B227" s="41"/>
      <c r="C227" s="214" t="s">
        <v>415</v>
      </c>
      <c r="D227" s="214" t="s">
        <v>151</v>
      </c>
      <c r="E227" s="215" t="s">
        <v>416</v>
      </c>
      <c r="F227" s="216" t="s">
        <v>417</v>
      </c>
      <c r="G227" s="217" t="s">
        <v>164</v>
      </c>
      <c r="H227" s="218">
        <v>517.357</v>
      </c>
      <c r="I227" s="219"/>
      <c r="J227" s="220">
        <f>ROUND(I227*H227,2)</f>
        <v>0</v>
      </c>
      <c r="K227" s="216" t="s">
        <v>155</v>
      </c>
      <c r="L227" s="46"/>
      <c r="M227" s="221" t="s">
        <v>19</v>
      </c>
      <c r="N227" s="222" t="s">
        <v>46</v>
      </c>
      <c r="O227" s="86"/>
      <c r="P227" s="223">
        <f>O227*H227</f>
        <v>0</v>
      </c>
      <c r="Q227" s="223">
        <v>0.00029</v>
      </c>
      <c r="R227" s="223">
        <f>Q227*H227</f>
        <v>0.15003353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240</v>
      </c>
      <c r="AT227" s="225" t="s">
        <v>151</v>
      </c>
      <c r="AU227" s="225" t="s">
        <v>85</v>
      </c>
      <c r="AY227" s="19" t="s">
        <v>148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83</v>
      </c>
      <c r="BK227" s="226">
        <f>ROUND(I227*H227,2)</f>
        <v>0</v>
      </c>
      <c r="BL227" s="19" t="s">
        <v>240</v>
      </c>
      <c r="BM227" s="225" t="s">
        <v>418</v>
      </c>
    </row>
    <row r="228" s="2" customFormat="1">
      <c r="A228" s="40"/>
      <c r="B228" s="41"/>
      <c r="C228" s="42"/>
      <c r="D228" s="227" t="s">
        <v>158</v>
      </c>
      <c r="E228" s="42"/>
      <c r="F228" s="228" t="s">
        <v>419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158</v>
      </c>
      <c r="AU228" s="19" t="s">
        <v>85</v>
      </c>
    </row>
    <row r="229" s="15" customFormat="1">
      <c r="A229" s="15"/>
      <c r="B229" s="255"/>
      <c r="C229" s="256"/>
      <c r="D229" s="234" t="s">
        <v>160</v>
      </c>
      <c r="E229" s="257" t="s">
        <v>19</v>
      </c>
      <c r="F229" s="258" t="s">
        <v>184</v>
      </c>
      <c r="G229" s="256"/>
      <c r="H229" s="257" t="s">
        <v>19</v>
      </c>
      <c r="I229" s="259"/>
      <c r="J229" s="256"/>
      <c r="K229" s="256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160</v>
      </c>
      <c r="AU229" s="264" t="s">
        <v>85</v>
      </c>
      <c r="AV229" s="15" t="s">
        <v>83</v>
      </c>
      <c r="AW229" s="15" t="s">
        <v>161</v>
      </c>
      <c r="AX229" s="15" t="s">
        <v>75</v>
      </c>
      <c r="AY229" s="264" t="s">
        <v>148</v>
      </c>
    </row>
    <row r="230" s="13" customFormat="1">
      <c r="A230" s="13"/>
      <c r="B230" s="232"/>
      <c r="C230" s="233"/>
      <c r="D230" s="234" t="s">
        <v>160</v>
      </c>
      <c r="E230" s="235" t="s">
        <v>19</v>
      </c>
      <c r="F230" s="236" t="s">
        <v>185</v>
      </c>
      <c r="G230" s="233"/>
      <c r="H230" s="237">
        <v>135.42705000000002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160</v>
      </c>
      <c r="AU230" s="243" t="s">
        <v>85</v>
      </c>
      <c r="AV230" s="13" t="s">
        <v>85</v>
      </c>
      <c r="AW230" s="13" t="s">
        <v>161</v>
      </c>
      <c r="AX230" s="13" t="s">
        <v>75</v>
      </c>
      <c r="AY230" s="243" t="s">
        <v>148</v>
      </c>
    </row>
    <row r="231" s="15" customFormat="1">
      <c r="A231" s="15"/>
      <c r="B231" s="255"/>
      <c r="C231" s="256"/>
      <c r="D231" s="234" t="s">
        <v>160</v>
      </c>
      <c r="E231" s="257" t="s">
        <v>19</v>
      </c>
      <c r="F231" s="258" t="s">
        <v>186</v>
      </c>
      <c r="G231" s="256"/>
      <c r="H231" s="257" t="s">
        <v>19</v>
      </c>
      <c r="I231" s="259"/>
      <c r="J231" s="256"/>
      <c r="K231" s="256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160</v>
      </c>
      <c r="AU231" s="264" t="s">
        <v>85</v>
      </c>
      <c r="AV231" s="15" t="s">
        <v>83</v>
      </c>
      <c r="AW231" s="15" t="s">
        <v>161</v>
      </c>
      <c r="AX231" s="15" t="s">
        <v>75</v>
      </c>
      <c r="AY231" s="264" t="s">
        <v>148</v>
      </c>
    </row>
    <row r="232" s="13" customFormat="1">
      <c r="A232" s="13"/>
      <c r="B232" s="232"/>
      <c r="C232" s="233"/>
      <c r="D232" s="234" t="s">
        <v>160</v>
      </c>
      <c r="E232" s="235" t="s">
        <v>19</v>
      </c>
      <c r="F232" s="236" t="s">
        <v>187</v>
      </c>
      <c r="G232" s="233"/>
      <c r="H232" s="237">
        <v>123.4045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160</v>
      </c>
      <c r="AU232" s="243" t="s">
        <v>85</v>
      </c>
      <c r="AV232" s="13" t="s">
        <v>85</v>
      </c>
      <c r="AW232" s="13" t="s">
        <v>161</v>
      </c>
      <c r="AX232" s="13" t="s">
        <v>75</v>
      </c>
      <c r="AY232" s="243" t="s">
        <v>148</v>
      </c>
    </row>
    <row r="233" s="15" customFormat="1">
      <c r="A233" s="15"/>
      <c r="B233" s="255"/>
      <c r="C233" s="256"/>
      <c r="D233" s="234" t="s">
        <v>160</v>
      </c>
      <c r="E233" s="257" t="s">
        <v>19</v>
      </c>
      <c r="F233" s="258" t="s">
        <v>420</v>
      </c>
      <c r="G233" s="256"/>
      <c r="H233" s="257" t="s">
        <v>19</v>
      </c>
      <c r="I233" s="259"/>
      <c r="J233" s="256"/>
      <c r="K233" s="256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160</v>
      </c>
      <c r="AU233" s="264" t="s">
        <v>85</v>
      </c>
      <c r="AV233" s="15" t="s">
        <v>83</v>
      </c>
      <c r="AW233" s="15" t="s">
        <v>161</v>
      </c>
      <c r="AX233" s="15" t="s">
        <v>75</v>
      </c>
      <c r="AY233" s="264" t="s">
        <v>148</v>
      </c>
    </row>
    <row r="234" s="13" customFormat="1">
      <c r="A234" s="13"/>
      <c r="B234" s="232"/>
      <c r="C234" s="233"/>
      <c r="D234" s="234" t="s">
        <v>160</v>
      </c>
      <c r="E234" s="235" t="s">
        <v>19</v>
      </c>
      <c r="F234" s="236" t="s">
        <v>421</v>
      </c>
      <c r="G234" s="233"/>
      <c r="H234" s="237">
        <v>178.65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160</v>
      </c>
      <c r="AU234" s="243" t="s">
        <v>85</v>
      </c>
      <c r="AV234" s="13" t="s">
        <v>85</v>
      </c>
      <c r="AW234" s="13" t="s">
        <v>161</v>
      </c>
      <c r="AX234" s="13" t="s">
        <v>75</v>
      </c>
      <c r="AY234" s="243" t="s">
        <v>148</v>
      </c>
    </row>
    <row r="235" s="15" customFormat="1">
      <c r="A235" s="15"/>
      <c r="B235" s="255"/>
      <c r="C235" s="256"/>
      <c r="D235" s="234" t="s">
        <v>160</v>
      </c>
      <c r="E235" s="257" t="s">
        <v>19</v>
      </c>
      <c r="F235" s="258" t="s">
        <v>422</v>
      </c>
      <c r="G235" s="256"/>
      <c r="H235" s="257" t="s">
        <v>19</v>
      </c>
      <c r="I235" s="259"/>
      <c r="J235" s="256"/>
      <c r="K235" s="256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160</v>
      </c>
      <c r="AU235" s="264" t="s">
        <v>85</v>
      </c>
      <c r="AV235" s="15" t="s">
        <v>83</v>
      </c>
      <c r="AW235" s="15" t="s">
        <v>161</v>
      </c>
      <c r="AX235" s="15" t="s">
        <v>75</v>
      </c>
      <c r="AY235" s="264" t="s">
        <v>148</v>
      </c>
    </row>
    <row r="236" s="13" customFormat="1">
      <c r="A236" s="13"/>
      <c r="B236" s="232"/>
      <c r="C236" s="233"/>
      <c r="D236" s="234" t="s">
        <v>160</v>
      </c>
      <c r="E236" s="235" t="s">
        <v>19</v>
      </c>
      <c r="F236" s="236" t="s">
        <v>423</v>
      </c>
      <c r="G236" s="233"/>
      <c r="H236" s="237">
        <v>79.875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160</v>
      </c>
      <c r="AU236" s="243" t="s">
        <v>85</v>
      </c>
      <c r="AV236" s="13" t="s">
        <v>85</v>
      </c>
      <c r="AW236" s="13" t="s">
        <v>161</v>
      </c>
      <c r="AX236" s="13" t="s">
        <v>75</v>
      </c>
      <c r="AY236" s="243" t="s">
        <v>148</v>
      </c>
    </row>
    <row r="237" s="14" customFormat="1">
      <c r="A237" s="14"/>
      <c r="B237" s="244"/>
      <c r="C237" s="245"/>
      <c r="D237" s="234" t="s">
        <v>160</v>
      </c>
      <c r="E237" s="246" t="s">
        <v>19</v>
      </c>
      <c r="F237" s="247" t="s">
        <v>174</v>
      </c>
      <c r="G237" s="245"/>
      <c r="H237" s="248">
        <v>517.35655</v>
      </c>
      <c r="I237" s="249"/>
      <c r="J237" s="245"/>
      <c r="K237" s="245"/>
      <c r="L237" s="250"/>
      <c r="M237" s="276"/>
      <c r="N237" s="277"/>
      <c r="O237" s="277"/>
      <c r="P237" s="277"/>
      <c r="Q237" s="277"/>
      <c r="R237" s="277"/>
      <c r="S237" s="277"/>
      <c r="T237" s="27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160</v>
      </c>
      <c r="AU237" s="254" t="s">
        <v>85</v>
      </c>
      <c r="AV237" s="14" t="s">
        <v>156</v>
      </c>
      <c r="AW237" s="14" t="s">
        <v>161</v>
      </c>
      <c r="AX237" s="14" t="s">
        <v>83</v>
      </c>
      <c r="AY237" s="254" t="s">
        <v>148</v>
      </c>
    </row>
    <row r="238" s="2" customFormat="1" ht="6.96" customHeight="1">
      <c r="A238" s="40"/>
      <c r="B238" s="61"/>
      <c r="C238" s="62"/>
      <c r="D238" s="62"/>
      <c r="E238" s="62"/>
      <c r="F238" s="62"/>
      <c r="G238" s="62"/>
      <c r="H238" s="62"/>
      <c r="I238" s="62"/>
      <c r="J238" s="62"/>
      <c r="K238" s="62"/>
      <c r="L238" s="46"/>
      <c r="M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</row>
  </sheetData>
  <sheetProtection sheet="1" autoFilter="0" formatColumns="0" formatRows="0" objects="1" scenarios="1" spinCount="100000" saltValue="5VIQ7fkERDlHxWkfgCqkWf8LVjW6f2jjX+OasHpAPqJE3+54mGFu/I4vyGVabVwfj8Dtek98oRJe0SCOhsbQ7Q==" hashValue="LVytnLa7kCW1+68YovYeGH1q+sDBPGWHRCyW917oHpJ9HvxZF/r6U1Zt6DGm00taXGuekBnbQR4ZLbeBLXY8Ew==" algorithmName="SHA-512" password="C78A"/>
  <autoFilter ref="C93:K237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317142444"/>
    <hyperlink ref="F101" r:id="rId2" display="https://podminky.urs.cz/item/CS_URS_2024_01/342272245"/>
    <hyperlink ref="F105" r:id="rId3" display="https://podminky.urs.cz/item/CS_URS_2024_01/612142001"/>
    <hyperlink ref="F110" r:id="rId4" display="https://podminky.urs.cz/item/CS_URS_2024_01/612321141"/>
    <hyperlink ref="F115" r:id="rId5" display="https://podminky.urs.cz/item/CS_URS_2024_01/612325421"/>
    <hyperlink ref="F122" r:id="rId6" display="https://podminky.urs.cz/item/CS_URS_2024_01/631311126"/>
    <hyperlink ref="F125" r:id="rId7" display="https://podminky.urs.cz/item/CS_URS_2024_01/631319012"/>
    <hyperlink ref="F128" r:id="rId8" display="https://podminky.urs.cz/item/CS_URS_2024_01/642942611"/>
    <hyperlink ref="F132" r:id="rId9" display="https://podminky.urs.cz/item/CS_URS_2024_01/949101111"/>
    <hyperlink ref="F135" r:id="rId10" display="https://podminky.urs.cz/item/CS_URS_2024_01/952901111"/>
    <hyperlink ref="F138" r:id="rId11" display="https://podminky.urs.cz/item/CS_URS_2024_01/953943211"/>
    <hyperlink ref="F141" r:id="rId12" display="https://podminky.urs.cz/item/CS_URS_2024_01/965042121"/>
    <hyperlink ref="F144" r:id="rId13" display="https://podminky.urs.cz/item/CS_URS_2024_01/965046111"/>
    <hyperlink ref="F147" r:id="rId14" display="https://podminky.urs.cz/item/CS_URS_2024_01/968072455"/>
    <hyperlink ref="F150" r:id="rId15" display="https://podminky.urs.cz/item/CS_URS_2024_01/997013111"/>
    <hyperlink ref="F152" r:id="rId16" display="https://podminky.urs.cz/item/CS_URS_2024_01/997013501"/>
    <hyperlink ref="F154" r:id="rId17" display="https://podminky.urs.cz/item/CS_URS_2024_01/997013509"/>
    <hyperlink ref="F157" r:id="rId18" display="https://podminky.urs.cz/item/CS_URS_2024_01/997013631"/>
    <hyperlink ref="F161" r:id="rId19" display="https://podminky.urs.cz/item/CS_URS_2024_01/998011001"/>
    <hyperlink ref="F165" r:id="rId20" display="https://podminky.urs.cz/item/CS_URS_2024_01/711131111"/>
    <hyperlink ref="F170" r:id="rId21" display="https://podminky.urs.cz/item/CS_URS_2024_01/711131811"/>
    <hyperlink ref="F173" r:id="rId22" display="https://podminky.urs.cz/item/CS_URS_2024_01/998711201"/>
    <hyperlink ref="F176" r:id="rId23" display="https://podminky.urs.cz/item/CS_URS_2024_01/713121111"/>
    <hyperlink ref="F181" r:id="rId24" display="https://podminky.urs.cz/item/CS_URS_2024_01/998713201"/>
    <hyperlink ref="F184" r:id="rId25" display="https://podminky.urs.cz/item/CS_URS_2024_01/714180801"/>
    <hyperlink ref="F187" r:id="rId26" display="https://podminky.urs.cz/item/CS_URS_2024_01/998714201"/>
    <hyperlink ref="F190" r:id="rId27" display="https://podminky.urs.cz/item/CS_URS_2024_01/763231412"/>
    <hyperlink ref="F195" r:id="rId28" display="https://podminky.urs.cz/item/CS_URS_2024_01/998763401"/>
    <hyperlink ref="F198" r:id="rId29" display="https://podminky.urs.cz/item/CS_URS_2024_01/767581802"/>
    <hyperlink ref="F200" r:id="rId30" display="https://podminky.urs.cz/item/CS_URS_2024_01/767583343"/>
    <hyperlink ref="F202" r:id="rId31" display="https://podminky.urs.cz/item/CS_URS_2024_01/767640311"/>
    <hyperlink ref="F207" r:id="rId32" display="https://podminky.urs.cz/item/CS_URS_2024_01/998767201"/>
    <hyperlink ref="F210" r:id="rId33" display="https://podminky.urs.cz/item/CS_URS_2024_01/777511125"/>
    <hyperlink ref="F219" r:id="rId34" display="https://podminky.urs.cz/item/CS_URS_2024_01/998777201"/>
    <hyperlink ref="F222" r:id="rId35" display="https://podminky.urs.cz/item/CS_URS_2024_01/783826201"/>
    <hyperlink ref="F224" r:id="rId36" display="https://podminky.urs.cz/item/CS_URS_2024_01/783906851"/>
    <hyperlink ref="F228" r:id="rId37" display="https://podminky.urs.cz/item/CS_URS_2024_01/7842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Modernizace zdroje podtlaku v pavilonu E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424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425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426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427</v>
      </c>
      <c r="G14" s="40"/>
      <c r="H14" s="40"/>
      <c r="I14" s="144" t="s">
        <v>23</v>
      </c>
      <c r="J14" s="148" t="str">
        <f>'Rekapitulace stavby'!AN8</f>
        <v>23. 6. 2024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>25488627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Krajská zdravotní a. s., Sociální péče 3316/12A, 4</v>
      </c>
      <c r="F17" s="40"/>
      <c r="G17" s="40"/>
      <c r="H17" s="40"/>
      <c r="I17" s="144" t="s">
        <v>29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>26920522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Adam Rujbr Architects, s.r.o., </v>
      </c>
      <c r="F23" s="40"/>
      <c r="G23" s="40"/>
      <c r="H23" s="40"/>
      <c r="I23" s="144" t="s">
        <v>29</v>
      </c>
      <c r="J23" s="135" t="str">
        <f>IF('Rekapitulace stavby'!AN17="","",'Rekapitulace stavby'!AN17)</f>
        <v>CZ26920522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Ocea s.r.o.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ROUNDUP(J86,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ROUNDUP((SUM(BE86:BE88)),  2)</f>
        <v>0</v>
      </c>
      <c r="G35" s="40"/>
      <c r="H35" s="40"/>
      <c r="I35" s="159">
        <v>0.21</v>
      </c>
      <c r="J35" s="158">
        <f>ROUNDUP(((SUM(BE86:BE88))*I35),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ROUNDUP((SUM(BF86:BF88)),  2)</f>
        <v>0</v>
      </c>
      <c r="G36" s="40"/>
      <c r="H36" s="40"/>
      <c r="I36" s="159">
        <v>0.12</v>
      </c>
      <c r="J36" s="158">
        <f>ROUNDUP(((SUM(BF86:BF88))*I36),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ROUNDUP((SUM(BG86:BG88)),  2)</f>
        <v>0</v>
      </c>
      <c r="G37" s="40"/>
      <c r="H37" s="40"/>
      <c r="I37" s="159">
        <v>0.21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ROUNDUP((SUM(BH86:BH88)),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ROUNDUP((SUM(BI86:BI88)),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Modernizace zdroje podtlaku v pavilonu 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424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425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D.1.4.A - Vakuová stanice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23. 6. 2024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Krajská zdravotní a. s., Sociální péče 3316/12A, 4</v>
      </c>
      <c r="G58" s="42"/>
      <c r="H58" s="42"/>
      <c r="I58" s="34" t="s">
        <v>32</v>
      </c>
      <c r="J58" s="38" t="str">
        <f>E23</f>
        <v xml:space="preserve">Adam Rujbr Architects, s.r.o.,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Ocea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115</v>
      </c>
      <c r="D61" s="173"/>
      <c r="E61" s="173"/>
      <c r="F61" s="173"/>
      <c r="G61" s="173"/>
      <c r="H61" s="173"/>
      <c r="I61" s="173"/>
      <c r="J61" s="174" t="s">
        <v>116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6"/>
      <c r="C64" s="177"/>
      <c r="D64" s="178" t="s">
        <v>428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133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Modernizace zdroje podtlaku v pavilonu E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112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424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425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D.1.4.A - Vakuová stanice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23. 6. 2024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E17</f>
        <v>Krajská zdravotní a. s., Sociální péče 3316/12A, 4</v>
      </c>
      <c r="G82" s="42"/>
      <c r="H82" s="42"/>
      <c r="I82" s="34" t="s">
        <v>32</v>
      </c>
      <c r="J82" s="38" t="str">
        <f>E23</f>
        <v xml:space="preserve">Adam Rujbr Architects, s.r.o.,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IF(E20="","",E20)</f>
        <v>Vyplň údaj</v>
      </c>
      <c r="G83" s="42"/>
      <c r="H83" s="42"/>
      <c r="I83" s="34" t="s">
        <v>36</v>
      </c>
      <c r="J83" s="38" t="str">
        <f>E26</f>
        <v>Ocea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134</v>
      </c>
      <c r="D85" s="190" t="s">
        <v>60</v>
      </c>
      <c r="E85" s="190" t="s">
        <v>56</v>
      </c>
      <c r="F85" s="190" t="s">
        <v>57</v>
      </c>
      <c r="G85" s="190" t="s">
        <v>135</v>
      </c>
      <c r="H85" s="190" t="s">
        <v>136</v>
      </c>
      <c r="I85" s="190" t="s">
        <v>137</v>
      </c>
      <c r="J85" s="190" t="s">
        <v>116</v>
      </c>
      <c r="K85" s="191" t="s">
        <v>138</v>
      </c>
      <c r="L85" s="192"/>
      <c r="M85" s="94" t="s">
        <v>19</v>
      </c>
      <c r="N85" s="95" t="s">
        <v>45</v>
      </c>
      <c r="O85" s="95" t="s">
        <v>139</v>
      </c>
      <c r="P85" s="95" t="s">
        <v>140</v>
      </c>
      <c r="Q85" s="95" t="s">
        <v>141</v>
      </c>
      <c r="R85" s="95" t="s">
        <v>142</v>
      </c>
      <c r="S85" s="95" t="s">
        <v>143</v>
      </c>
      <c r="T85" s="96" t="s">
        <v>144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145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74</v>
      </c>
      <c r="AU86" s="19" t="s">
        <v>117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74</v>
      </c>
      <c r="E87" s="201" t="s">
        <v>429</v>
      </c>
      <c r="F87" s="201" t="s">
        <v>90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</f>
        <v>0</v>
      </c>
      <c r="Q87" s="206"/>
      <c r="R87" s="207">
        <f>R88</f>
        <v>0</v>
      </c>
      <c r="S87" s="206"/>
      <c r="T87" s="20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83</v>
      </c>
      <c r="AT87" s="210" t="s">
        <v>74</v>
      </c>
      <c r="AU87" s="210" t="s">
        <v>75</v>
      </c>
      <c r="AY87" s="209" t="s">
        <v>148</v>
      </c>
      <c r="BK87" s="211">
        <f>BK88</f>
        <v>0</v>
      </c>
    </row>
    <row r="88" s="2" customFormat="1" ht="16.5" customHeight="1">
      <c r="A88" s="40"/>
      <c r="B88" s="41"/>
      <c r="C88" s="214" t="s">
        <v>83</v>
      </c>
      <c r="D88" s="214" t="s">
        <v>151</v>
      </c>
      <c r="E88" s="215" t="s">
        <v>430</v>
      </c>
      <c r="F88" s="216" t="s">
        <v>90</v>
      </c>
      <c r="G88" s="217" t="s">
        <v>431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79" t="s">
        <v>19</v>
      </c>
      <c r="N88" s="280" t="s">
        <v>46</v>
      </c>
      <c r="O88" s="281"/>
      <c r="P88" s="282">
        <f>O88*H88</f>
        <v>0</v>
      </c>
      <c r="Q88" s="282">
        <v>0</v>
      </c>
      <c r="R88" s="282">
        <f>Q88*H88</f>
        <v>0</v>
      </c>
      <c r="S88" s="282">
        <v>0</v>
      </c>
      <c r="T88" s="28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156</v>
      </c>
      <c r="AT88" s="225" t="s">
        <v>151</v>
      </c>
      <c r="AU88" s="225" t="s">
        <v>83</v>
      </c>
      <c r="AY88" s="19" t="s">
        <v>148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156</v>
      </c>
      <c r="BM88" s="225" t="s">
        <v>85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j5+qiCmE8S+4kMfYVwH9UZE6Q+w/ASNmj4sCEsYtZLciPXPehPJddtZ9q+WEEp8BuPNxriA94esEzc/kPnrPJA==" hashValue="2ny3QRkVCo8I9aD+U7EFSl/NjeEZIE/HdMhdNn0Y4PRjOjG0Gc8PCJGENrWEDYCpgD0m15dsY0OMzIFr6uubGw==" algorithmName="SHA-512" password="C78A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Modernizace zdroje podtlaku v pavilonu E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424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425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432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427</v>
      </c>
      <c r="G14" s="40"/>
      <c r="H14" s="40"/>
      <c r="I14" s="144" t="s">
        <v>23</v>
      </c>
      <c r="J14" s="148" t="str">
        <f>'Rekapitulace stavby'!AN8</f>
        <v>23. 6. 2024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>25488627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Krajská zdravotní a. s., Sociální péče 3316/12A, 4</v>
      </c>
      <c r="F17" s="40"/>
      <c r="G17" s="40"/>
      <c r="H17" s="40"/>
      <c r="I17" s="144" t="s">
        <v>29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>26920522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Adam Rujbr Architects, s.r.o., </v>
      </c>
      <c r="F23" s="40"/>
      <c r="G23" s="40"/>
      <c r="H23" s="40"/>
      <c r="I23" s="144" t="s">
        <v>29</v>
      </c>
      <c r="J23" s="135" t="str">
        <f>IF('Rekapitulace stavby'!AN17="","",'Rekapitulace stavby'!AN17)</f>
        <v>CZ26920522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Ocea s.r.o.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ROUNDUP(J86,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ROUNDUP((SUM(BE86:BE88)),  2)</f>
        <v>0</v>
      </c>
      <c r="G35" s="40"/>
      <c r="H35" s="40"/>
      <c r="I35" s="159">
        <v>0.21</v>
      </c>
      <c r="J35" s="158">
        <f>ROUNDUP(((SUM(BE86:BE88))*I35),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ROUNDUP((SUM(BF86:BF88)),  2)</f>
        <v>0</v>
      </c>
      <c r="G36" s="40"/>
      <c r="H36" s="40"/>
      <c r="I36" s="159">
        <v>0.12</v>
      </c>
      <c r="J36" s="158">
        <f>ROUNDUP(((SUM(BF86:BF88))*I36),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ROUNDUP((SUM(BG86:BG88)),  2)</f>
        <v>0</v>
      </c>
      <c r="G37" s="40"/>
      <c r="H37" s="40"/>
      <c r="I37" s="159">
        <v>0.21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ROUNDUP((SUM(BH86:BH88)),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ROUNDUP((SUM(BI86:BI88)),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Modernizace zdroje podtlaku v pavilonu 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424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425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D.1.4.B - Zařízení pro vytápění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23. 6. 2024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Krajská zdravotní a. s., Sociální péče 3316/12A, 4</v>
      </c>
      <c r="G58" s="42"/>
      <c r="H58" s="42"/>
      <c r="I58" s="34" t="s">
        <v>32</v>
      </c>
      <c r="J58" s="38" t="str">
        <f>E23</f>
        <v xml:space="preserve">Adam Rujbr Architects, s.r.o.,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Ocea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115</v>
      </c>
      <c r="D61" s="173"/>
      <c r="E61" s="173"/>
      <c r="F61" s="173"/>
      <c r="G61" s="173"/>
      <c r="H61" s="173"/>
      <c r="I61" s="173"/>
      <c r="J61" s="174" t="s">
        <v>116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6"/>
      <c r="C64" s="177"/>
      <c r="D64" s="178" t="s">
        <v>433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133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Modernizace zdroje podtlaku v pavilonu E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112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424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425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D.1.4.B - Zařízení pro vytápění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23. 6. 2024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E17</f>
        <v>Krajská zdravotní a. s., Sociální péče 3316/12A, 4</v>
      </c>
      <c r="G82" s="42"/>
      <c r="H82" s="42"/>
      <c r="I82" s="34" t="s">
        <v>32</v>
      </c>
      <c r="J82" s="38" t="str">
        <f>E23</f>
        <v xml:space="preserve">Adam Rujbr Architects, s.r.o.,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IF(E20="","",E20)</f>
        <v>Vyplň údaj</v>
      </c>
      <c r="G83" s="42"/>
      <c r="H83" s="42"/>
      <c r="I83" s="34" t="s">
        <v>36</v>
      </c>
      <c r="J83" s="38" t="str">
        <f>E26</f>
        <v>Ocea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134</v>
      </c>
      <c r="D85" s="190" t="s">
        <v>60</v>
      </c>
      <c r="E85" s="190" t="s">
        <v>56</v>
      </c>
      <c r="F85" s="190" t="s">
        <v>57</v>
      </c>
      <c r="G85" s="190" t="s">
        <v>135</v>
      </c>
      <c r="H85" s="190" t="s">
        <v>136</v>
      </c>
      <c r="I85" s="190" t="s">
        <v>137</v>
      </c>
      <c r="J85" s="190" t="s">
        <v>116</v>
      </c>
      <c r="K85" s="191" t="s">
        <v>138</v>
      </c>
      <c r="L85" s="192"/>
      <c r="M85" s="94" t="s">
        <v>19</v>
      </c>
      <c r="N85" s="95" t="s">
        <v>45</v>
      </c>
      <c r="O85" s="95" t="s">
        <v>139</v>
      </c>
      <c r="P85" s="95" t="s">
        <v>140</v>
      </c>
      <c r="Q85" s="95" t="s">
        <v>141</v>
      </c>
      <c r="R85" s="95" t="s">
        <v>142</v>
      </c>
      <c r="S85" s="95" t="s">
        <v>143</v>
      </c>
      <c r="T85" s="96" t="s">
        <v>144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145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74</v>
      </c>
      <c r="AU86" s="19" t="s">
        <v>117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74</v>
      </c>
      <c r="E87" s="201" t="s">
        <v>434</v>
      </c>
      <c r="F87" s="201" t="s">
        <v>435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</f>
        <v>0</v>
      </c>
      <c r="Q87" s="206"/>
      <c r="R87" s="207">
        <f>R88</f>
        <v>0</v>
      </c>
      <c r="S87" s="206"/>
      <c r="T87" s="20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83</v>
      </c>
      <c r="AT87" s="210" t="s">
        <v>74</v>
      </c>
      <c r="AU87" s="210" t="s">
        <v>75</v>
      </c>
      <c r="AY87" s="209" t="s">
        <v>148</v>
      </c>
      <c r="BK87" s="211">
        <f>BK88</f>
        <v>0</v>
      </c>
    </row>
    <row r="88" s="2" customFormat="1" ht="16.5" customHeight="1">
      <c r="A88" s="40"/>
      <c r="B88" s="41"/>
      <c r="C88" s="214" t="s">
        <v>83</v>
      </c>
      <c r="D88" s="214" t="s">
        <v>151</v>
      </c>
      <c r="E88" s="215" t="s">
        <v>436</v>
      </c>
      <c r="F88" s="216" t="s">
        <v>94</v>
      </c>
      <c r="G88" s="217" t="s">
        <v>431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79" t="s">
        <v>19</v>
      </c>
      <c r="N88" s="280" t="s">
        <v>46</v>
      </c>
      <c r="O88" s="281"/>
      <c r="P88" s="282">
        <f>O88*H88</f>
        <v>0</v>
      </c>
      <c r="Q88" s="282">
        <v>0</v>
      </c>
      <c r="R88" s="282">
        <f>Q88*H88</f>
        <v>0</v>
      </c>
      <c r="S88" s="282">
        <v>0</v>
      </c>
      <c r="T88" s="28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156</v>
      </c>
      <c r="AT88" s="225" t="s">
        <v>151</v>
      </c>
      <c r="AU88" s="225" t="s">
        <v>83</v>
      </c>
      <c r="AY88" s="19" t="s">
        <v>148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156</v>
      </c>
      <c r="BM88" s="225" t="s">
        <v>85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ExGjJIhfXSnG/4AI19bC0vOCeflMYtYeOVnOD/ZFcI/xkzhfQ+BQ5ROGxZGZmct3mbPEJi94UfY4orMUKucjTQ==" hashValue="kWnVeUAm20ZBGO5CKzNp06rbRLCArGqj7Sgv41l9InPzj+LA5+zAvRqNjRKLo3BHGYB2tltTmK/uBut//fZMlA==" algorithmName="SHA-512" password="C78A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Modernizace zdroje podtlaku v pavilonu E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424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425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437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427</v>
      </c>
      <c r="G14" s="40"/>
      <c r="H14" s="40"/>
      <c r="I14" s="144" t="s">
        <v>23</v>
      </c>
      <c r="J14" s="148" t="str">
        <f>'Rekapitulace stavby'!AN8</f>
        <v>23. 6. 2024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>25488627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Krajská zdravotní a. s., Sociální péče 3316/12A, 4</v>
      </c>
      <c r="F17" s="40"/>
      <c r="G17" s="40"/>
      <c r="H17" s="40"/>
      <c r="I17" s="144" t="s">
        <v>29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>26920522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Adam Rujbr Architects, s.r.o., </v>
      </c>
      <c r="F23" s="40"/>
      <c r="G23" s="40"/>
      <c r="H23" s="40"/>
      <c r="I23" s="144" t="s">
        <v>29</v>
      </c>
      <c r="J23" s="135" t="str">
        <f>IF('Rekapitulace stavby'!AN17="","",'Rekapitulace stavby'!AN17)</f>
        <v>CZ26920522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Ocea s.r.o.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ROUNDUP(J86,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ROUNDUP((SUM(BE86:BE88)),  2)</f>
        <v>0</v>
      </c>
      <c r="G35" s="40"/>
      <c r="H35" s="40"/>
      <c r="I35" s="159">
        <v>0.21</v>
      </c>
      <c r="J35" s="158">
        <f>ROUNDUP(((SUM(BE86:BE88))*I35),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ROUNDUP((SUM(BF86:BF88)),  2)</f>
        <v>0</v>
      </c>
      <c r="G36" s="40"/>
      <c r="H36" s="40"/>
      <c r="I36" s="159">
        <v>0.12</v>
      </c>
      <c r="J36" s="158">
        <f>ROUNDUP(((SUM(BF86:BF88))*I36),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ROUNDUP((SUM(BG86:BG88)),  2)</f>
        <v>0</v>
      </c>
      <c r="G37" s="40"/>
      <c r="H37" s="40"/>
      <c r="I37" s="159">
        <v>0.21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ROUNDUP((SUM(BH86:BH88)),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ROUNDUP((SUM(BI86:BI88)),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Modernizace zdroje podtlaku v pavilonu 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424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425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D.1.4.C - Zařízení vzduchotechniky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23. 6. 2024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Krajská zdravotní a. s., Sociální péče 3316/12A, 4</v>
      </c>
      <c r="G58" s="42"/>
      <c r="H58" s="42"/>
      <c r="I58" s="34" t="s">
        <v>32</v>
      </c>
      <c r="J58" s="38" t="str">
        <f>E23</f>
        <v xml:space="preserve">Adam Rujbr Architects, s.r.o.,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Ocea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115</v>
      </c>
      <c r="D61" s="173"/>
      <c r="E61" s="173"/>
      <c r="F61" s="173"/>
      <c r="G61" s="173"/>
      <c r="H61" s="173"/>
      <c r="I61" s="173"/>
      <c r="J61" s="174" t="s">
        <v>116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6"/>
      <c r="C64" s="177"/>
      <c r="D64" s="178" t="s">
        <v>438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133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Modernizace zdroje podtlaku v pavilonu E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112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424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425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D.1.4.C - Zařízení vzduchotechniky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23. 6. 2024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E17</f>
        <v>Krajská zdravotní a. s., Sociální péče 3316/12A, 4</v>
      </c>
      <c r="G82" s="42"/>
      <c r="H82" s="42"/>
      <c r="I82" s="34" t="s">
        <v>32</v>
      </c>
      <c r="J82" s="38" t="str">
        <f>E23</f>
        <v xml:space="preserve">Adam Rujbr Architects, s.r.o.,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IF(E20="","",E20)</f>
        <v>Vyplň údaj</v>
      </c>
      <c r="G83" s="42"/>
      <c r="H83" s="42"/>
      <c r="I83" s="34" t="s">
        <v>36</v>
      </c>
      <c r="J83" s="38" t="str">
        <f>E26</f>
        <v>Ocea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134</v>
      </c>
      <c r="D85" s="190" t="s">
        <v>60</v>
      </c>
      <c r="E85" s="190" t="s">
        <v>56</v>
      </c>
      <c r="F85" s="190" t="s">
        <v>57</v>
      </c>
      <c r="G85" s="190" t="s">
        <v>135</v>
      </c>
      <c r="H85" s="190" t="s">
        <v>136</v>
      </c>
      <c r="I85" s="190" t="s">
        <v>137</v>
      </c>
      <c r="J85" s="190" t="s">
        <v>116</v>
      </c>
      <c r="K85" s="191" t="s">
        <v>138</v>
      </c>
      <c r="L85" s="192"/>
      <c r="M85" s="94" t="s">
        <v>19</v>
      </c>
      <c r="N85" s="95" t="s">
        <v>45</v>
      </c>
      <c r="O85" s="95" t="s">
        <v>139</v>
      </c>
      <c r="P85" s="95" t="s">
        <v>140</v>
      </c>
      <c r="Q85" s="95" t="s">
        <v>141</v>
      </c>
      <c r="R85" s="95" t="s">
        <v>142</v>
      </c>
      <c r="S85" s="95" t="s">
        <v>143</v>
      </c>
      <c r="T85" s="96" t="s">
        <v>144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145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74</v>
      </c>
      <c r="AU86" s="19" t="s">
        <v>117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74</v>
      </c>
      <c r="E87" s="201" t="s">
        <v>439</v>
      </c>
      <c r="F87" s="201" t="s">
        <v>440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</f>
        <v>0</v>
      </c>
      <c r="Q87" s="206"/>
      <c r="R87" s="207">
        <f>R88</f>
        <v>0</v>
      </c>
      <c r="S87" s="206"/>
      <c r="T87" s="20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83</v>
      </c>
      <c r="AT87" s="210" t="s">
        <v>74</v>
      </c>
      <c r="AU87" s="210" t="s">
        <v>75</v>
      </c>
      <c r="AY87" s="209" t="s">
        <v>148</v>
      </c>
      <c r="BK87" s="211">
        <f>BK88</f>
        <v>0</v>
      </c>
    </row>
    <row r="88" s="2" customFormat="1" ht="16.5" customHeight="1">
      <c r="A88" s="40"/>
      <c r="B88" s="41"/>
      <c r="C88" s="214" t="s">
        <v>83</v>
      </c>
      <c r="D88" s="214" t="s">
        <v>151</v>
      </c>
      <c r="E88" s="215" t="s">
        <v>441</v>
      </c>
      <c r="F88" s="216" t="s">
        <v>97</v>
      </c>
      <c r="G88" s="217" t="s">
        <v>431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79" t="s">
        <v>19</v>
      </c>
      <c r="N88" s="280" t="s">
        <v>46</v>
      </c>
      <c r="O88" s="281"/>
      <c r="P88" s="282">
        <f>O88*H88</f>
        <v>0</v>
      </c>
      <c r="Q88" s="282">
        <v>0</v>
      </c>
      <c r="R88" s="282">
        <f>Q88*H88</f>
        <v>0</v>
      </c>
      <c r="S88" s="282">
        <v>0</v>
      </c>
      <c r="T88" s="28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156</v>
      </c>
      <c r="AT88" s="225" t="s">
        <v>151</v>
      </c>
      <c r="AU88" s="225" t="s">
        <v>83</v>
      </c>
      <c r="AY88" s="19" t="s">
        <v>148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156</v>
      </c>
      <c r="BM88" s="225" t="s">
        <v>85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FKd5LqWI5/WjttP6SbjkRF+8omPYwOSLxEwtEnOUK5O0eVSK6hx/NToZiw97HsXKjhuB00UV5ggLMS8m5/GGMQ==" hashValue="gUDkIOipOBmYBsrwE3fhRSNUx6LxNlrEG+sx3BVoQ9rNZxze66CVTef3czmv6kNZAU6nGhXBPu+UJzg9+VlnFA==" algorithmName="SHA-512" password="C78A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Modernizace zdroje podtlaku v pavilonu E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424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425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442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427</v>
      </c>
      <c r="G14" s="40"/>
      <c r="H14" s="40"/>
      <c r="I14" s="144" t="s">
        <v>23</v>
      </c>
      <c r="J14" s="148" t="str">
        <f>'Rekapitulace stavby'!AN8</f>
        <v>23. 6. 2024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>25488627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Krajská zdravotní a. s., Sociální péče 3316/12A, 4</v>
      </c>
      <c r="F17" s="40"/>
      <c r="G17" s="40"/>
      <c r="H17" s="40"/>
      <c r="I17" s="144" t="s">
        <v>29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>26920522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Adam Rujbr Architects, s.r.o., </v>
      </c>
      <c r="F23" s="40"/>
      <c r="G23" s="40"/>
      <c r="H23" s="40"/>
      <c r="I23" s="144" t="s">
        <v>29</v>
      </c>
      <c r="J23" s="135" t="str">
        <f>IF('Rekapitulace stavby'!AN17="","",'Rekapitulace stavby'!AN17)</f>
        <v>CZ26920522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Ocea s.r.o.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ROUNDUP(J86,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ROUNDUP((SUM(BE86:BE88)),  2)</f>
        <v>0</v>
      </c>
      <c r="G35" s="40"/>
      <c r="H35" s="40"/>
      <c r="I35" s="159">
        <v>0.21</v>
      </c>
      <c r="J35" s="158">
        <f>ROUNDUP(((SUM(BE86:BE88))*I35),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ROUNDUP((SUM(BF86:BF88)),  2)</f>
        <v>0</v>
      </c>
      <c r="G36" s="40"/>
      <c r="H36" s="40"/>
      <c r="I36" s="159">
        <v>0.12</v>
      </c>
      <c r="J36" s="158">
        <f>ROUNDUP(((SUM(BF86:BF88))*I36),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ROUNDUP((SUM(BG86:BG88)),  2)</f>
        <v>0</v>
      </c>
      <c r="G37" s="40"/>
      <c r="H37" s="40"/>
      <c r="I37" s="159">
        <v>0.21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ROUNDUP((SUM(BH86:BH88)),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ROUNDUP((SUM(BI86:BI88)),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Modernizace zdroje podtlaku v pavilonu 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424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425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D.1.4.D - Měření a regulace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23. 6. 2024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Krajská zdravotní a. s., Sociální péče 3316/12A, 4</v>
      </c>
      <c r="G58" s="42"/>
      <c r="H58" s="42"/>
      <c r="I58" s="34" t="s">
        <v>32</v>
      </c>
      <c r="J58" s="38" t="str">
        <f>E23</f>
        <v xml:space="preserve">Adam Rujbr Architects, s.r.o.,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Ocea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115</v>
      </c>
      <c r="D61" s="173"/>
      <c r="E61" s="173"/>
      <c r="F61" s="173"/>
      <c r="G61" s="173"/>
      <c r="H61" s="173"/>
      <c r="I61" s="173"/>
      <c r="J61" s="174" t="s">
        <v>116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6"/>
      <c r="C64" s="177"/>
      <c r="D64" s="178" t="s">
        <v>443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133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Modernizace zdroje podtlaku v pavilonu E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112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424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425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D.1.4.D - Měření a regulace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23. 6. 2024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E17</f>
        <v>Krajská zdravotní a. s., Sociální péče 3316/12A, 4</v>
      </c>
      <c r="G82" s="42"/>
      <c r="H82" s="42"/>
      <c r="I82" s="34" t="s">
        <v>32</v>
      </c>
      <c r="J82" s="38" t="str">
        <f>E23</f>
        <v xml:space="preserve">Adam Rujbr Architects, s.r.o.,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IF(E20="","",E20)</f>
        <v>Vyplň údaj</v>
      </c>
      <c r="G83" s="42"/>
      <c r="H83" s="42"/>
      <c r="I83" s="34" t="s">
        <v>36</v>
      </c>
      <c r="J83" s="38" t="str">
        <f>E26</f>
        <v>Ocea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134</v>
      </c>
      <c r="D85" s="190" t="s">
        <v>60</v>
      </c>
      <c r="E85" s="190" t="s">
        <v>56</v>
      </c>
      <c r="F85" s="190" t="s">
        <v>57</v>
      </c>
      <c r="G85" s="190" t="s">
        <v>135</v>
      </c>
      <c r="H85" s="190" t="s">
        <v>136</v>
      </c>
      <c r="I85" s="190" t="s">
        <v>137</v>
      </c>
      <c r="J85" s="190" t="s">
        <v>116</v>
      </c>
      <c r="K85" s="191" t="s">
        <v>138</v>
      </c>
      <c r="L85" s="192"/>
      <c r="M85" s="94" t="s">
        <v>19</v>
      </c>
      <c r="N85" s="95" t="s">
        <v>45</v>
      </c>
      <c r="O85" s="95" t="s">
        <v>139</v>
      </c>
      <c r="P85" s="95" t="s">
        <v>140</v>
      </c>
      <c r="Q85" s="95" t="s">
        <v>141</v>
      </c>
      <c r="R85" s="95" t="s">
        <v>142</v>
      </c>
      <c r="S85" s="95" t="s">
        <v>143</v>
      </c>
      <c r="T85" s="96" t="s">
        <v>144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145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74</v>
      </c>
      <c r="AU86" s="19" t="s">
        <v>117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74</v>
      </c>
      <c r="E87" s="201" t="s">
        <v>444</v>
      </c>
      <c r="F87" s="201" t="s">
        <v>445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</f>
        <v>0</v>
      </c>
      <c r="Q87" s="206"/>
      <c r="R87" s="207">
        <f>R88</f>
        <v>0</v>
      </c>
      <c r="S87" s="206"/>
      <c r="T87" s="20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83</v>
      </c>
      <c r="AT87" s="210" t="s">
        <v>74</v>
      </c>
      <c r="AU87" s="210" t="s">
        <v>75</v>
      </c>
      <c r="AY87" s="209" t="s">
        <v>148</v>
      </c>
      <c r="BK87" s="211">
        <f>BK88</f>
        <v>0</v>
      </c>
    </row>
    <row r="88" s="2" customFormat="1" ht="16.5" customHeight="1">
      <c r="A88" s="40"/>
      <c r="B88" s="41"/>
      <c r="C88" s="214" t="s">
        <v>83</v>
      </c>
      <c r="D88" s="214" t="s">
        <v>151</v>
      </c>
      <c r="E88" s="215" t="s">
        <v>446</v>
      </c>
      <c r="F88" s="216" t="s">
        <v>100</v>
      </c>
      <c r="G88" s="217" t="s">
        <v>431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79" t="s">
        <v>19</v>
      </c>
      <c r="N88" s="280" t="s">
        <v>46</v>
      </c>
      <c r="O88" s="281"/>
      <c r="P88" s="282">
        <f>O88*H88</f>
        <v>0</v>
      </c>
      <c r="Q88" s="282">
        <v>0</v>
      </c>
      <c r="R88" s="282">
        <f>Q88*H88</f>
        <v>0</v>
      </c>
      <c r="S88" s="282">
        <v>0</v>
      </c>
      <c r="T88" s="28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156</v>
      </c>
      <c r="AT88" s="225" t="s">
        <v>151</v>
      </c>
      <c r="AU88" s="225" t="s">
        <v>83</v>
      </c>
      <c r="AY88" s="19" t="s">
        <v>148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156</v>
      </c>
      <c r="BM88" s="225" t="s">
        <v>85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k/3rlcUG+Z7uNwSu53T+0V5O2zm4+9/D2qvPwbLfikTDeg08eb18l0+kMkDJbn5zkBvIaDlH3k34h/1Zd4yIDg==" hashValue="w9TV9k+Bs1X+mgdyS0UZIljQcd31bM5eP2LTRZFjORq4xZ3JwI9wuQEo5Pwfks6SXQy9vBvgRIAfa/Sd6LIVnA==" algorithmName="SHA-512" password="C78A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Modernizace zdroje podtlaku v pavilonu E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424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425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447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427</v>
      </c>
      <c r="G14" s="40"/>
      <c r="H14" s="40"/>
      <c r="I14" s="144" t="s">
        <v>23</v>
      </c>
      <c r="J14" s="148" t="str">
        <f>'Rekapitulace stavby'!AN8</f>
        <v>23. 6. 2024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>25488627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Krajská zdravotní a. s., Sociální péče 3316/12A, 4</v>
      </c>
      <c r="F17" s="40"/>
      <c r="G17" s="40"/>
      <c r="H17" s="40"/>
      <c r="I17" s="144" t="s">
        <v>29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>26920522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Adam Rujbr Architects, s.r.o., </v>
      </c>
      <c r="F23" s="40"/>
      <c r="G23" s="40"/>
      <c r="H23" s="40"/>
      <c r="I23" s="144" t="s">
        <v>29</v>
      </c>
      <c r="J23" s="135" t="str">
        <f>IF('Rekapitulace stavby'!AN17="","",'Rekapitulace stavby'!AN17)</f>
        <v>CZ26920522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Ocea s.r.o.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ROUNDUP(J86,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ROUNDUP((SUM(BE86:BE88)),  2)</f>
        <v>0</v>
      </c>
      <c r="G35" s="40"/>
      <c r="H35" s="40"/>
      <c r="I35" s="159">
        <v>0.21</v>
      </c>
      <c r="J35" s="158">
        <f>ROUNDUP(((SUM(BE86:BE88))*I35),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ROUNDUP((SUM(BF86:BF88)),  2)</f>
        <v>0</v>
      </c>
      <c r="G36" s="40"/>
      <c r="H36" s="40"/>
      <c r="I36" s="159">
        <v>0.12</v>
      </c>
      <c r="J36" s="158">
        <f>ROUNDUP(((SUM(BF86:BF88))*I36),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ROUNDUP((SUM(BG86:BG88)),  2)</f>
        <v>0</v>
      </c>
      <c r="G37" s="40"/>
      <c r="H37" s="40"/>
      <c r="I37" s="159">
        <v>0.21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ROUNDUP((SUM(BH86:BH88)),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ROUNDUP((SUM(BI86:BI88)),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Modernizace zdroje podtlaku v pavilonu 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424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425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D.1.4.E - Zdravotně technické 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23. 6. 2024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Krajská zdravotní a. s., Sociální péče 3316/12A, 4</v>
      </c>
      <c r="G58" s="42"/>
      <c r="H58" s="42"/>
      <c r="I58" s="34" t="s">
        <v>32</v>
      </c>
      <c r="J58" s="38" t="str">
        <f>E23</f>
        <v xml:space="preserve">Adam Rujbr Architects, s.r.o.,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Ocea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115</v>
      </c>
      <c r="D61" s="173"/>
      <c r="E61" s="173"/>
      <c r="F61" s="173"/>
      <c r="G61" s="173"/>
      <c r="H61" s="173"/>
      <c r="I61" s="173"/>
      <c r="J61" s="174" t="s">
        <v>116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6"/>
      <c r="C64" s="177"/>
      <c r="D64" s="178" t="s">
        <v>448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133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Modernizace zdroje podtlaku v pavilonu E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112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424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425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D.1.4.E - Zdravotně technické instalace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23. 6. 2024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E17</f>
        <v>Krajská zdravotní a. s., Sociální péče 3316/12A, 4</v>
      </c>
      <c r="G82" s="42"/>
      <c r="H82" s="42"/>
      <c r="I82" s="34" t="s">
        <v>32</v>
      </c>
      <c r="J82" s="38" t="str">
        <f>E23</f>
        <v xml:space="preserve">Adam Rujbr Architects, s.r.o.,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IF(E20="","",E20)</f>
        <v>Vyplň údaj</v>
      </c>
      <c r="G83" s="42"/>
      <c r="H83" s="42"/>
      <c r="I83" s="34" t="s">
        <v>36</v>
      </c>
      <c r="J83" s="38" t="str">
        <f>E26</f>
        <v>Ocea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134</v>
      </c>
      <c r="D85" s="190" t="s">
        <v>60</v>
      </c>
      <c r="E85" s="190" t="s">
        <v>56</v>
      </c>
      <c r="F85" s="190" t="s">
        <v>57</v>
      </c>
      <c r="G85" s="190" t="s">
        <v>135</v>
      </c>
      <c r="H85" s="190" t="s">
        <v>136</v>
      </c>
      <c r="I85" s="190" t="s">
        <v>137</v>
      </c>
      <c r="J85" s="190" t="s">
        <v>116</v>
      </c>
      <c r="K85" s="191" t="s">
        <v>138</v>
      </c>
      <c r="L85" s="192"/>
      <c r="M85" s="94" t="s">
        <v>19</v>
      </c>
      <c r="N85" s="95" t="s">
        <v>45</v>
      </c>
      <c r="O85" s="95" t="s">
        <v>139</v>
      </c>
      <c r="P85" s="95" t="s">
        <v>140</v>
      </c>
      <c r="Q85" s="95" t="s">
        <v>141</v>
      </c>
      <c r="R85" s="95" t="s">
        <v>142</v>
      </c>
      <c r="S85" s="95" t="s">
        <v>143</v>
      </c>
      <c r="T85" s="96" t="s">
        <v>144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145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74</v>
      </c>
      <c r="AU86" s="19" t="s">
        <v>117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74</v>
      </c>
      <c r="E87" s="201" t="s">
        <v>449</v>
      </c>
      <c r="F87" s="201" t="s">
        <v>103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</f>
        <v>0</v>
      </c>
      <c r="Q87" s="206"/>
      <c r="R87" s="207">
        <f>R88</f>
        <v>0</v>
      </c>
      <c r="S87" s="206"/>
      <c r="T87" s="20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83</v>
      </c>
      <c r="AT87" s="210" t="s">
        <v>74</v>
      </c>
      <c r="AU87" s="210" t="s">
        <v>75</v>
      </c>
      <c r="AY87" s="209" t="s">
        <v>148</v>
      </c>
      <c r="BK87" s="211">
        <f>BK88</f>
        <v>0</v>
      </c>
    </row>
    <row r="88" s="2" customFormat="1" ht="16.5" customHeight="1">
      <c r="A88" s="40"/>
      <c r="B88" s="41"/>
      <c r="C88" s="214" t="s">
        <v>83</v>
      </c>
      <c r="D88" s="214" t="s">
        <v>151</v>
      </c>
      <c r="E88" s="215" t="s">
        <v>450</v>
      </c>
      <c r="F88" s="216" t="s">
        <v>103</v>
      </c>
      <c r="G88" s="217" t="s">
        <v>431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79" t="s">
        <v>19</v>
      </c>
      <c r="N88" s="280" t="s">
        <v>46</v>
      </c>
      <c r="O88" s="281"/>
      <c r="P88" s="282">
        <f>O88*H88</f>
        <v>0</v>
      </c>
      <c r="Q88" s="282">
        <v>0</v>
      </c>
      <c r="R88" s="282">
        <f>Q88*H88</f>
        <v>0</v>
      </c>
      <c r="S88" s="282">
        <v>0</v>
      </c>
      <c r="T88" s="28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156</v>
      </c>
      <c r="AT88" s="225" t="s">
        <v>151</v>
      </c>
      <c r="AU88" s="225" t="s">
        <v>83</v>
      </c>
      <c r="AY88" s="19" t="s">
        <v>148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156</v>
      </c>
      <c r="BM88" s="225" t="s">
        <v>85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RGVGuPcfnQ7XN3Jn5xifWCIak5bG3RBB25jVyxNBDi8vC4HuviC7DQV8jL0ml21Y1XyR44R9gaI2mrAvk8CRcg==" hashValue="sv+8axp2lgafQgDml6hjuFejyIJG561NHKiNpRbOe7gswF67gIvXFD3vJkDgcPKwvTeZVdCYWAX4efepGvr2QQ==" algorithmName="SHA-512" password="C78A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Modernizace zdroje podtlaku v pavilonu E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424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425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451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427</v>
      </c>
      <c r="G14" s="40"/>
      <c r="H14" s="40"/>
      <c r="I14" s="144" t="s">
        <v>23</v>
      </c>
      <c r="J14" s="148" t="str">
        <f>'Rekapitulace stavby'!AN8</f>
        <v>23. 6. 2024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>25488627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Krajská zdravotní a. s., Sociální péče 3316/12A, 4</v>
      </c>
      <c r="F17" s="40"/>
      <c r="G17" s="40"/>
      <c r="H17" s="40"/>
      <c r="I17" s="144" t="s">
        <v>29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>26920522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Adam Rujbr Architects, s.r.o., </v>
      </c>
      <c r="F23" s="40"/>
      <c r="G23" s="40"/>
      <c r="H23" s="40"/>
      <c r="I23" s="144" t="s">
        <v>29</v>
      </c>
      <c r="J23" s="135" t="str">
        <f>IF('Rekapitulace stavby'!AN17="","",'Rekapitulace stavby'!AN17)</f>
        <v>CZ26920522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Ocea s.r.o.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ROUNDUP(J86,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ROUNDUP((SUM(BE86:BE88)),  2)</f>
        <v>0</v>
      </c>
      <c r="G35" s="40"/>
      <c r="H35" s="40"/>
      <c r="I35" s="159">
        <v>0.21</v>
      </c>
      <c r="J35" s="158">
        <f>ROUNDUP(((SUM(BE86:BE88))*I35),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ROUNDUP((SUM(BF86:BF88)),  2)</f>
        <v>0</v>
      </c>
      <c r="G36" s="40"/>
      <c r="H36" s="40"/>
      <c r="I36" s="159">
        <v>0.12</v>
      </c>
      <c r="J36" s="158">
        <f>ROUNDUP(((SUM(BF86:BF88))*I36),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ROUNDUP((SUM(BG86:BG88)),  2)</f>
        <v>0</v>
      </c>
      <c r="G37" s="40"/>
      <c r="H37" s="40"/>
      <c r="I37" s="159">
        <v>0.21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ROUNDUP((SUM(BH86:BH88)),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ROUNDUP((SUM(BI86:BI88)),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Modernizace zdroje podtlaku v pavilonu 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424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425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D.1.4.F - Silnoproudá elektrotechnika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23. 6. 2024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Krajská zdravotní a. s., Sociální péče 3316/12A, 4</v>
      </c>
      <c r="G58" s="42"/>
      <c r="H58" s="42"/>
      <c r="I58" s="34" t="s">
        <v>32</v>
      </c>
      <c r="J58" s="38" t="str">
        <f>E23</f>
        <v xml:space="preserve">Adam Rujbr Architects, s.r.o.,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Ocea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115</v>
      </c>
      <c r="D61" s="173"/>
      <c r="E61" s="173"/>
      <c r="F61" s="173"/>
      <c r="G61" s="173"/>
      <c r="H61" s="173"/>
      <c r="I61" s="173"/>
      <c r="J61" s="174" t="s">
        <v>116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6"/>
      <c r="C64" s="177"/>
      <c r="D64" s="178" t="s">
        <v>452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133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Modernizace zdroje podtlaku v pavilonu E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112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424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425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D.1.4.F - Silnoproudá elektrotechnika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23. 6. 2024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E17</f>
        <v>Krajská zdravotní a. s., Sociální péče 3316/12A, 4</v>
      </c>
      <c r="G82" s="42"/>
      <c r="H82" s="42"/>
      <c r="I82" s="34" t="s">
        <v>32</v>
      </c>
      <c r="J82" s="38" t="str">
        <f>E23</f>
        <v xml:space="preserve">Adam Rujbr Architects, s.r.o.,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IF(E20="","",E20)</f>
        <v>Vyplň údaj</v>
      </c>
      <c r="G83" s="42"/>
      <c r="H83" s="42"/>
      <c r="I83" s="34" t="s">
        <v>36</v>
      </c>
      <c r="J83" s="38" t="str">
        <f>E26</f>
        <v>Ocea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134</v>
      </c>
      <c r="D85" s="190" t="s">
        <v>60</v>
      </c>
      <c r="E85" s="190" t="s">
        <v>56</v>
      </c>
      <c r="F85" s="190" t="s">
        <v>57</v>
      </c>
      <c r="G85" s="190" t="s">
        <v>135</v>
      </c>
      <c r="H85" s="190" t="s">
        <v>136</v>
      </c>
      <c r="I85" s="190" t="s">
        <v>137</v>
      </c>
      <c r="J85" s="190" t="s">
        <v>116</v>
      </c>
      <c r="K85" s="191" t="s">
        <v>138</v>
      </c>
      <c r="L85" s="192"/>
      <c r="M85" s="94" t="s">
        <v>19</v>
      </c>
      <c r="N85" s="95" t="s">
        <v>45</v>
      </c>
      <c r="O85" s="95" t="s">
        <v>139</v>
      </c>
      <c r="P85" s="95" t="s">
        <v>140</v>
      </c>
      <c r="Q85" s="95" t="s">
        <v>141</v>
      </c>
      <c r="R85" s="95" t="s">
        <v>142</v>
      </c>
      <c r="S85" s="95" t="s">
        <v>143</v>
      </c>
      <c r="T85" s="96" t="s">
        <v>144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145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74</v>
      </c>
      <c r="AU86" s="19" t="s">
        <v>117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74</v>
      </c>
      <c r="E87" s="201" t="s">
        <v>453</v>
      </c>
      <c r="F87" s="201" t="s">
        <v>106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</f>
        <v>0</v>
      </c>
      <c r="Q87" s="206"/>
      <c r="R87" s="207">
        <f>R88</f>
        <v>0</v>
      </c>
      <c r="S87" s="206"/>
      <c r="T87" s="20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83</v>
      </c>
      <c r="AT87" s="210" t="s">
        <v>74</v>
      </c>
      <c r="AU87" s="210" t="s">
        <v>75</v>
      </c>
      <c r="AY87" s="209" t="s">
        <v>148</v>
      </c>
      <c r="BK87" s="211">
        <f>BK88</f>
        <v>0</v>
      </c>
    </row>
    <row r="88" s="2" customFormat="1" ht="16.5" customHeight="1">
      <c r="A88" s="40"/>
      <c r="B88" s="41"/>
      <c r="C88" s="214" t="s">
        <v>83</v>
      </c>
      <c r="D88" s="214" t="s">
        <v>151</v>
      </c>
      <c r="E88" s="215" t="s">
        <v>454</v>
      </c>
      <c r="F88" s="216" t="s">
        <v>106</v>
      </c>
      <c r="G88" s="217" t="s">
        <v>431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79" t="s">
        <v>19</v>
      </c>
      <c r="N88" s="280" t="s">
        <v>46</v>
      </c>
      <c r="O88" s="281"/>
      <c r="P88" s="282">
        <f>O88*H88</f>
        <v>0</v>
      </c>
      <c r="Q88" s="282">
        <v>0</v>
      </c>
      <c r="R88" s="282">
        <f>Q88*H88</f>
        <v>0</v>
      </c>
      <c r="S88" s="282">
        <v>0</v>
      </c>
      <c r="T88" s="28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156</v>
      </c>
      <c r="AT88" s="225" t="s">
        <v>151</v>
      </c>
      <c r="AU88" s="225" t="s">
        <v>83</v>
      </c>
      <c r="AY88" s="19" t="s">
        <v>148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156</v>
      </c>
      <c r="BM88" s="225" t="s">
        <v>85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fE1brSztDpSzMEL5EdNbzIXw80Jxgcx0g8oWhDN+UhQOl78Hn+vaYpmvWwVIrIbz249aWJdf0PaDKIZet5ZjCg==" hashValue="z4NSkH30xHgDe6khAjw7GwPnzTd6R0Ekp2DkzqGfWMMEF+m3Qlo6vfDn39vT7taVmz279rAifQTmsBlNb/FAcQ==" algorithmName="SHA-512" password="C78A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Modernizace zdroje podtlaku v pavilonu E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424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425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455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427</v>
      </c>
      <c r="G14" s="40"/>
      <c r="H14" s="40"/>
      <c r="I14" s="144" t="s">
        <v>23</v>
      </c>
      <c r="J14" s="148" t="str">
        <f>'Rekapitulace stavby'!AN8</f>
        <v>23. 6. 2024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>25488627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Krajská zdravotní a. s., Sociální péče 3316/12A, 4</v>
      </c>
      <c r="F17" s="40"/>
      <c r="G17" s="40"/>
      <c r="H17" s="40"/>
      <c r="I17" s="144" t="s">
        <v>29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>26920522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Adam Rujbr Architects, s.r.o., </v>
      </c>
      <c r="F23" s="40"/>
      <c r="G23" s="40"/>
      <c r="H23" s="40"/>
      <c r="I23" s="144" t="s">
        <v>29</v>
      </c>
      <c r="J23" s="135" t="str">
        <f>IF('Rekapitulace stavby'!AN17="","",'Rekapitulace stavby'!AN17)</f>
        <v>CZ26920522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Ocea s.r.o.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ROUNDUP(J86,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ROUNDUP((SUM(BE86:BE88)),  2)</f>
        <v>0</v>
      </c>
      <c r="G35" s="40"/>
      <c r="H35" s="40"/>
      <c r="I35" s="159">
        <v>0.21</v>
      </c>
      <c r="J35" s="158">
        <f>ROUNDUP(((SUM(BE86:BE88))*I35),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ROUNDUP((SUM(BF86:BF88)),  2)</f>
        <v>0</v>
      </c>
      <c r="G36" s="40"/>
      <c r="H36" s="40"/>
      <c r="I36" s="159">
        <v>0.12</v>
      </c>
      <c r="J36" s="158">
        <f>ROUNDUP(((SUM(BF86:BF88))*I36),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ROUNDUP((SUM(BG86:BG88)),  2)</f>
        <v>0</v>
      </c>
      <c r="G37" s="40"/>
      <c r="H37" s="40"/>
      <c r="I37" s="159">
        <v>0.21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ROUNDUP((SUM(BH86:BH88)),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ROUNDUP((SUM(BI86:BI88)),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Modernizace zdroje podtlaku v pavilonu 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424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425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D.1.4.G - Elektronické komunikace + EPS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23. 6. 2024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Krajská zdravotní a. s., Sociální péče 3316/12A, 4</v>
      </c>
      <c r="G58" s="42"/>
      <c r="H58" s="42"/>
      <c r="I58" s="34" t="s">
        <v>32</v>
      </c>
      <c r="J58" s="38" t="str">
        <f>E23</f>
        <v xml:space="preserve">Adam Rujbr Architects, s.r.o.,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Ocea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115</v>
      </c>
      <c r="D61" s="173"/>
      <c r="E61" s="173"/>
      <c r="F61" s="173"/>
      <c r="G61" s="173"/>
      <c r="H61" s="173"/>
      <c r="I61" s="173"/>
      <c r="J61" s="174" t="s">
        <v>116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6"/>
      <c r="C64" s="177"/>
      <c r="D64" s="178" t="s">
        <v>456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133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Modernizace zdroje podtlaku v pavilonu E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112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424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425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D.1.4.G - Elektronické komunikace + EPS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23. 6. 2024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E17</f>
        <v>Krajská zdravotní a. s., Sociální péče 3316/12A, 4</v>
      </c>
      <c r="G82" s="42"/>
      <c r="H82" s="42"/>
      <c r="I82" s="34" t="s">
        <v>32</v>
      </c>
      <c r="J82" s="38" t="str">
        <f>E23</f>
        <v xml:space="preserve">Adam Rujbr Architects, s.r.o.,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IF(E20="","",E20)</f>
        <v>Vyplň údaj</v>
      </c>
      <c r="G83" s="42"/>
      <c r="H83" s="42"/>
      <c r="I83" s="34" t="s">
        <v>36</v>
      </c>
      <c r="J83" s="38" t="str">
        <f>E26</f>
        <v>Ocea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134</v>
      </c>
      <c r="D85" s="190" t="s">
        <v>60</v>
      </c>
      <c r="E85" s="190" t="s">
        <v>56</v>
      </c>
      <c r="F85" s="190" t="s">
        <v>57</v>
      </c>
      <c r="G85" s="190" t="s">
        <v>135</v>
      </c>
      <c r="H85" s="190" t="s">
        <v>136</v>
      </c>
      <c r="I85" s="190" t="s">
        <v>137</v>
      </c>
      <c r="J85" s="190" t="s">
        <v>116</v>
      </c>
      <c r="K85" s="191" t="s">
        <v>138</v>
      </c>
      <c r="L85" s="192"/>
      <c r="M85" s="94" t="s">
        <v>19</v>
      </c>
      <c r="N85" s="95" t="s">
        <v>45</v>
      </c>
      <c r="O85" s="95" t="s">
        <v>139</v>
      </c>
      <c r="P85" s="95" t="s">
        <v>140</v>
      </c>
      <c r="Q85" s="95" t="s">
        <v>141</v>
      </c>
      <c r="R85" s="95" t="s">
        <v>142</v>
      </c>
      <c r="S85" s="95" t="s">
        <v>143</v>
      </c>
      <c r="T85" s="96" t="s">
        <v>144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145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74</v>
      </c>
      <c r="AU86" s="19" t="s">
        <v>117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74</v>
      </c>
      <c r="E87" s="201" t="s">
        <v>457</v>
      </c>
      <c r="F87" s="201" t="s">
        <v>109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</f>
        <v>0</v>
      </c>
      <c r="Q87" s="206"/>
      <c r="R87" s="207">
        <f>R88</f>
        <v>0</v>
      </c>
      <c r="S87" s="206"/>
      <c r="T87" s="20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83</v>
      </c>
      <c r="AT87" s="210" t="s">
        <v>74</v>
      </c>
      <c r="AU87" s="210" t="s">
        <v>75</v>
      </c>
      <c r="AY87" s="209" t="s">
        <v>148</v>
      </c>
      <c r="BK87" s="211">
        <f>BK88</f>
        <v>0</v>
      </c>
    </row>
    <row r="88" s="2" customFormat="1" ht="16.5" customHeight="1">
      <c r="A88" s="40"/>
      <c r="B88" s="41"/>
      <c r="C88" s="214" t="s">
        <v>83</v>
      </c>
      <c r="D88" s="214" t="s">
        <v>151</v>
      </c>
      <c r="E88" s="215" t="s">
        <v>458</v>
      </c>
      <c r="F88" s="216" t="s">
        <v>109</v>
      </c>
      <c r="G88" s="217" t="s">
        <v>431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79" t="s">
        <v>19</v>
      </c>
      <c r="N88" s="280" t="s">
        <v>46</v>
      </c>
      <c r="O88" s="281"/>
      <c r="P88" s="282">
        <f>O88*H88</f>
        <v>0</v>
      </c>
      <c r="Q88" s="282">
        <v>0</v>
      </c>
      <c r="R88" s="282">
        <f>Q88*H88</f>
        <v>0</v>
      </c>
      <c r="S88" s="282">
        <v>0</v>
      </c>
      <c r="T88" s="28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156</v>
      </c>
      <c r="AT88" s="225" t="s">
        <v>151</v>
      </c>
      <c r="AU88" s="225" t="s">
        <v>83</v>
      </c>
      <c r="AY88" s="19" t="s">
        <v>148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156</v>
      </c>
      <c r="BM88" s="225" t="s">
        <v>85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EA70iNGAaXmut3aOrIyHSTXPCCs+suqCOfhcVs9JoWThpJjJOoCh8ZxwglPVhT/hJt0ePN5py5TRrdV+Zwfe+Q==" hashValue="2zM5J+kIYsW+XRC46if5IrSRT2tjjuVtq/h+UxcvK4QVNUQD85HBtJGars1pmeLmBAkHZCB55PbbMx7tfM2jxw==" algorithmName="SHA-512" password="C78A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TOMSTZEK0DE7\tomasstrizek</dc:creator>
  <cp:lastModifiedBy>TOMSTZEK0DE7\tomasstrizek</cp:lastModifiedBy>
  <dcterms:created xsi:type="dcterms:W3CDTF">2024-10-24T13:41:23Z</dcterms:created>
  <dcterms:modified xsi:type="dcterms:W3CDTF">2024-10-24T13:41:35Z</dcterms:modified>
</cp:coreProperties>
</file>